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3CF985EF-3C0C-4A48-BE54-67B69FF8092C}" xr6:coauthVersionLast="47" xr6:coauthVersionMax="47" xr10:uidLastSave="{00000000-0000-0000-0000-000000000000}"/>
  <bookViews>
    <workbookView xWindow="-120" yWindow="-120" windowWidth="19440" windowHeight="10320" tabRatio="540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2026'!$A$1:$AB$43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35" i="3" l="1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D35" i="3"/>
  <c r="AC35" i="3"/>
  <c r="Y34" i="3"/>
  <c r="Y33" i="3"/>
  <c r="Y32" i="3"/>
  <c r="Y31" i="3"/>
  <c r="Y30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3" i="3"/>
  <c r="Y12" i="3"/>
  <c r="R31" i="3"/>
  <c r="Y35" i="3" l="1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15" i="3"/>
  <c r="T13" i="3"/>
  <c r="T12" i="3"/>
  <c r="V13" i="3"/>
  <c r="V12" i="3"/>
  <c r="V34" i="3"/>
  <c r="V33" i="3"/>
  <c r="T34" i="3"/>
  <c r="T33" i="3"/>
  <c r="R34" i="3"/>
  <c r="R32" i="3"/>
  <c r="R30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15" i="3"/>
  <c r="R13" i="3"/>
  <c r="R12" i="3"/>
  <c r="P34" i="3"/>
  <c r="P33" i="3"/>
  <c r="P31" i="3"/>
  <c r="P32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15" i="3"/>
  <c r="P13" i="3"/>
  <c r="P12" i="3"/>
  <c r="AB31" i="3" l="1"/>
  <c r="X31" i="3"/>
  <c r="AB32" i="3"/>
  <c r="X32" i="3"/>
  <c r="AB34" i="3"/>
  <c r="X34" i="3"/>
  <c r="AB13" i="3"/>
  <c r="X13" i="3"/>
  <c r="AB12" i="3"/>
  <c r="X12" i="3"/>
  <c r="V31" i="3"/>
  <c r="V32" i="3"/>
  <c r="T31" i="3"/>
  <c r="T32" i="3"/>
  <c r="Z34" i="3" l="1"/>
  <c r="AA34" i="3"/>
  <c r="AA32" i="3"/>
  <c r="Z32" i="3"/>
  <c r="AA12" i="3"/>
  <c r="Z12" i="3"/>
  <c r="Z13" i="3"/>
  <c r="AA13" i="3"/>
  <c r="Z31" i="3"/>
  <c r="AA31" i="3"/>
  <c r="T28" i="3"/>
  <c r="X28" i="3" l="1"/>
  <c r="AB28" i="3"/>
  <c r="T30" i="3"/>
  <c r="Z28" i="3" l="1"/>
  <c r="AA28" i="3"/>
  <c r="T20" i="3"/>
  <c r="T21" i="3"/>
  <c r="T22" i="3"/>
  <c r="T23" i="3"/>
  <c r="T24" i="3"/>
  <c r="T25" i="3"/>
  <c r="T26" i="3"/>
  <c r="X21" i="3" l="1"/>
  <c r="AB21" i="3"/>
  <c r="AB23" i="3"/>
  <c r="X23" i="3"/>
  <c r="AB25" i="3"/>
  <c r="X25" i="3"/>
  <c r="AB24" i="3"/>
  <c r="X24" i="3"/>
  <c r="X22" i="3"/>
  <c r="AB22" i="3"/>
  <c r="AB20" i="3"/>
  <c r="X20" i="3"/>
  <c r="X26" i="3"/>
  <c r="AB26" i="3"/>
  <c r="V30" i="3"/>
  <c r="R33" i="3"/>
  <c r="P30" i="3"/>
  <c r="T27" i="3"/>
  <c r="T19" i="3"/>
  <c r="T18" i="3"/>
  <c r="T17" i="3"/>
  <c r="T16" i="3"/>
  <c r="T15" i="3"/>
  <c r="AA24" i="3" l="1"/>
  <c r="Z24" i="3"/>
  <c r="AB15" i="3"/>
  <c r="AB35" i="3" s="1"/>
  <c r="X15" i="3"/>
  <c r="AB33" i="3"/>
  <c r="X33" i="3"/>
  <c r="AB17" i="3"/>
  <c r="X17" i="3"/>
  <c r="Z26" i="3"/>
  <c r="AA26" i="3"/>
  <c r="X18" i="3"/>
  <c r="AB18" i="3"/>
  <c r="Z20" i="3"/>
  <c r="AA20" i="3"/>
  <c r="Z23" i="3"/>
  <c r="AA23" i="3"/>
  <c r="AB16" i="3"/>
  <c r="X16" i="3"/>
  <c r="AA25" i="3"/>
  <c r="Z25" i="3"/>
  <c r="X19" i="3"/>
  <c r="AB19" i="3"/>
  <c r="X27" i="3"/>
  <c r="AB27" i="3"/>
  <c r="AB30" i="3"/>
  <c r="X30" i="3"/>
  <c r="Z22" i="3"/>
  <c r="AA22" i="3"/>
  <c r="Z21" i="3"/>
  <c r="AA21" i="3"/>
  <c r="AA17" i="3" l="1"/>
  <c r="Z17" i="3"/>
  <c r="AA27" i="3"/>
  <c r="Z27" i="3"/>
  <c r="Z16" i="3"/>
  <c r="AA16" i="3"/>
  <c r="AA33" i="3"/>
  <c r="Z33" i="3"/>
  <c r="Z19" i="3"/>
  <c r="AA19" i="3"/>
  <c r="AA15" i="3"/>
  <c r="Z15" i="3"/>
  <c r="Z18" i="3"/>
  <c r="AA18" i="3"/>
  <c r="AA30" i="3"/>
  <c r="Z30" i="3"/>
  <c r="AA35" i="3" l="1"/>
  <c r="Z3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90D239CC-71D7-419C-9290-18FF2F4D1459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10092A13-CD05-49B4-82FF-73D9CD746E89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95F43BCC-8AE5-4547-B276-86FE15D27E97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5B6467A0-7557-4AF9-8129-6C89F40A8BC5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<sst xmlns="http://schemas.openxmlformats.org/spreadsheetml/2006/main" count="191" uniqueCount="134">
  <si>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</si>
  <si>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</si>
  <si>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</si>
  <si>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</si>
  <si>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</si>
  <si>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</si>
  <si>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</si>
  <si>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</si>
  <si>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</si>
  <si>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</si>
  <si>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</si>
  <si>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</si>
  <si>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</si>
  <si>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</si>
  <si>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</si>
  <si>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</si>
  <si>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</si>
  <si>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</si>
  <si>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</si>
  <si>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</si>
  <si>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</si>
  <si>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</si>
  <si>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</si>
  <si>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</si>
  <si>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</si>
  <si>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</si>
  <si>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</si>
  <si>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</si>
  <si>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</si>
  <si>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</si>
  <si>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</si>
  <si>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</si>
  <si>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</si>
  <si>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</si>
  <si>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</si>
  <si>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</si>
  <si>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</si>
  <si>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</si>
  <si>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</si>
  <si>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</si>
  <si>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</si>
  <si>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</si>
  <si>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</si>
  <si>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</si>
  <si>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</si>
  <si>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</si>
  <si>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</si>
  <si>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</si>
  <si>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</si>
  <si>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</si>
  <si>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Número de registros.</t>
  </si>
  <si>
    <t>Escuchar las necesidades y circunstancias únicas de cada persona, garantizando que se aborden sus problemas o dudas de manera efectiva.</t>
  </si>
  <si>
    <t>Número de beneficiarios.</t>
  </si>
  <si>
    <t>Fomentar el ahorro económico, acceso a agua caliente mediante reducción de emisiones de gases de efecto invernadero y conservación de recursos naturales.</t>
  </si>
  <si>
    <t>Proporcionar un lugar digno y adecuado para el descanso, lo cual es fundamental para la salud física y mental de las personas.</t>
  </si>
  <si>
    <t>Mejorar la calidad de vida de los ciudadanos, proporcionando un techo seguro y digno.</t>
  </si>
  <si>
    <t>Expo economía social</t>
  </si>
  <si>
    <t>Promover la economía familiar y proporcionar a los visitantes opciones para ahorrar dinero, mejorar su calidad de vida, ofreciendo opciones de ahorro.</t>
  </si>
  <si>
    <t>Número de familias beneficiadas.</t>
  </si>
  <si>
    <t xml:space="preserve">Jornadas de salud visual </t>
  </si>
  <si>
    <t>Campaña auditiva</t>
  </si>
  <si>
    <t>Promover la salud y el bienestar de la población enfocándose en problemas visuales y fomentando la detección temprana.</t>
  </si>
  <si>
    <t>Promover y concientizar sobre la importancia de la salud auditiva, prevenir la pérdida de audición y fomentar la detección temprana.</t>
  </si>
  <si>
    <t>Apoyar a la ciudadanía a que tengan acceso a los programas sociales de gobierno del Estado.</t>
  </si>
  <si>
    <t>Número de ciudadanos atendidos.</t>
  </si>
  <si>
    <t xml:space="preserve">Garantizar la seguridad alimentaria de personas y familias en situación de vulnerabilidad, proporcionando apoyos temporales para cubrir sus necesidades nutricionales. </t>
  </si>
  <si>
    <t xml:space="preserve">Lograr una habitabilidad digna, saludable y segura para la población, especialmente para aquellos en situación de pobreza o vulnerabilidad. </t>
  </si>
  <si>
    <t xml:space="preserve">Transformar áreas deterioradas en espacios funcionales, seguros, accesibles e inclusivos que promuevan la participación comunitaria y el uso ciudadano. </t>
  </si>
  <si>
    <t>Número de comunidades beneficiadas.</t>
  </si>
  <si>
    <t>C. ELVIA GÓMEZ TINO</t>
  </si>
  <si>
    <t xml:space="preserve"> TITULAR DE DESARROLLO SOCIAL Y ECONÓMICO</t>
  </si>
  <si>
    <t xml:space="preserve">Entrega de formatos trimestrales del sistema del control interno institucional </t>
  </si>
  <si>
    <t>Elaborar y entregar formatos del sistema de control interno institucional.</t>
  </si>
  <si>
    <t>Proporcionar información actualizada y precisa sobre el progreso y el desempeño del área durante un período determinado.</t>
  </si>
  <si>
    <t>Proporcionar una visión clara y precisa del estado actual de la gestión pública, incluyendo los logros, informar sobre el municipio de la gestión pública, evaluación del desempeño, fomentar la transparencia, rendición de cuentas y fomentar la participación ciudadana.</t>
  </si>
  <si>
    <t>Formatos sellados de recibido.</t>
  </si>
  <si>
    <t>DESARROLLO SOCIAL Y ECONÓMICO</t>
  </si>
  <si>
    <t>DESARROLLO SOCIAL</t>
  </si>
  <si>
    <t>Garantizar que toda la población en especial los casos en situación de pobreza y marginación, conozca las oportunidades de apoyo disponibles para mejorar sus condiciones de vida.</t>
  </si>
  <si>
    <t>Numero de publicaciones en la pagina oficial del Ayuntamiento.</t>
  </si>
  <si>
    <t>Atención a la población de manera presencial</t>
  </si>
  <si>
    <t>Entrega de tinacos a ciudadanos mediante subsidio</t>
  </si>
  <si>
    <t>Entrega de calentadores solares a ciudadanos mediante subsidio</t>
  </si>
  <si>
    <t>Entrega de colchones a ciudadanos mediante subsidio</t>
  </si>
  <si>
    <t>Entrega de laminas a ciudadanos mediante subsidio</t>
  </si>
  <si>
    <t>Entrega del programa "Cargando Sueños" a los estudiantes del municipio</t>
  </si>
  <si>
    <t xml:space="preserve">Propiciar la capacidad de almacenar agua de forma segura, ayudando a  prevenir problemas relacionados con la escasez, promoviendo un uso racional y contribuyendo a la salud de las familias. </t>
  </si>
  <si>
    <t>Asistencia técnica de programas estatales en beneficio de la ciudadanía del municipio</t>
  </si>
  <si>
    <t>Entrega del programa "Cobijando Esperanzas" en beneficio de la ciudadanía del municipio</t>
  </si>
  <si>
    <t>Mejorar la calidad de vida y bienestar, fomentando la solidaridad y reducción de la pobreza a través de la entrega de cobijas a la población en condiciones de vulnerabilidad.</t>
  </si>
  <si>
    <t>Entrega de despensas en beneficio de la ciudadanía del municipio</t>
  </si>
  <si>
    <t>Entrega del programa de "Mejoramiento de Vivienda" en beneficio de la ciudadanía del municipio</t>
  </si>
  <si>
    <t>Rehabilitación de espacios comunitarios dentro de diversas comunidades del municipio</t>
  </si>
  <si>
    <t>Motivar a las y los estudiantes al inicio del ciclo escolar, mediante la entrega de materiales escolares que les permitan asistir a clases con mayor seguridad, entusiasmo y disposición para sus actividades académicas.</t>
  </si>
  <si>
    <t>Entrega del Programa Operativo Anual</t>
  </si>
  <si>
    <t>Difusión de programas municipales e información relevante, en beneficio de la ciudadanía del municipio</t>
  </si>
  <si>
    <t>Difusión de programas estatales e información relevante, en beneficio de la ciudadanía del municipio</t>
  </si>
  <si>
    <t>Entrega de reporte de actividades quincenales</t>
  </si>
  <si>
    <t xml:space="preserve">Mantener actualizada la información de programas sociales que se llevan acabo en el área para garantizar el cumplimiento de la ley de transparencia. </t>
  </si>
  <si>
    <t xml:space="preserve">Establecer metas anuales específicas, definir las actividades necesarias para lograrlas para que el área trabaje de manera coordinada y productiva. </t>
  </si>
  <si>
    <t>Publicar la información en el Sistema de Portales de Obligaciones de Transparencia</t>
  </si>
  <si>
    <t>Entrega del informe de gobierno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</si>
  <si>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</si>
  <si>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</si>
  <si>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</si>
  <si>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</si>
  <si>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</si>
  <si>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</si>
  <si>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</si>
  <si>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</si>
  <si>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</si>
  <si>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</si>
  <si>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</si>
  <si>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</si>
  <si>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</si>
  <si>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</si>
  <si>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</si>
  <si>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</si>
  <si>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</si>
  <si>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</si>
  <si>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</si>
  <si>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</si>
  <si>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</si>
  <si>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</si>
  <si>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</si>
  <si>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</si>
  <si>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</si>
  <si>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</si>
  <si>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</si>
  <si>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</si>
  <si>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3. SANTIAGO DE ANAYA CON DESARROLLO ECONÓMICO.</t>
  </si>
  <si>
    <t>SI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</si>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</sst>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7" fillId="0" borderId="2"/>
    <xf numFmtId="9" fontId="28" fillId="0" borderId="0" applyFont="0" applyFill="0" applyBorder="0" applyAlignment="0" applyProtection="0"/>
    <xf numFmtId="0" fontId="1" fillId="0" borderId="2"/>
  </cellStyleXfs>
  <cellXfs count="9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2" borderId="1" xfId="0" applyFont="1" applyFill="1" applyBorder="1"/>
    <xf numFmtId="0" fontId="11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/>
    <xf numFmtId="0" fontId="12" fillId="0" borderId="0" xfId="0" applyFont="1"/>
    <xf numFmtId="0" fontId="13" fillId="2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3" fillId="0" borderId="0" xfId="0" applyFont="1"/>
    <xf numFmtId="9" fontId="2" fillId="0" borderId="0" xfId="0" applyNumberFormat="1" applyFont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15" fillId="0" borderId="0" xfId="0" applyFont="1"/>
    <xf numFmtId="0" fontId="20" fillId="0" borderId="0" xfId="0" applyFont="1"/>
    <xf numFmtId="0" fontId="33" fillId="3" borderId="3" xfId="0" applyFont="1" applyFill="1" applyBorder="1" applyAlignment="1">
      <alignment horizontal="center" vertical="center" wrapText="1"/>
    </xf>
    <xf numFmtId="0" fontId="31" fillId="0" borderId="3" xfId="1" applyFont="1" applyBorder="1" applyAlignment="1" applyProtection="1">
      <alignment horizontal="center" vertical="center"/>
      <protection locked="0"/>
    </xf>
    <xf numFmtId="9" fontId="31" fillId="0" borderId="3" xfId="2" applyFont="1" applyFill="1" applyBorder="1" applyAlignment="1" applyProtection="1">
      <alignment horizontal="center" vertical="center" wrapText="1"/>
      <protection locked="0"/>
    </xf>
    <xf numFmtId="0" fontId="31" fillId="8" borderId="3" xfId="1" applyFont="1" applyFill="1" applyBorder="1" applyAlignment="1">
      <alignment horizontal="center" vertical="center" wrapText="1"/>
    </xf>
    <xf numFmtId="9" fontId="31" fillId="8" borderId="3" xfId="2" applyFont="1" applyFill="1" applyBorder="1" applyAlignment="1">
      <alignment horizontal="center" vertical="center" wrapText="1"/>
    </xf>
    <xf numFmtId="9" fontId="34" fillId="8" borderId="3" xfId="2" applyFont="1" applyFill="1" applyBorder="1" applyAlignment="1">
      <alignment horizontal="center" vertical="center" wrapText="1"/>
    </xf>
    <xf numFmtId="0" fontId="35" fillId="0" borderId="2" xfId="3" applyFont="1" applyAlignment="1">
      <alignment horizontal="left" vertical="center"/>
    </xf>
    <xf numFmtId="0" fontId="1" fillId="0" borderId="2" xfId="3" applyAlignment="1">
      <alignment horizontal="left" vertical="center" wrapText="1"/>
    </xf>
    <xf numFmtId="0" fontId="35" fillId="0" borderId="2" xfId="3" applyFont="1" applyAlignment="1">
      <alignment horizontal="left" vertical="center" wrapText="1"/>
    </xf>
    <xf numFmtId="0" fontId="1" fillId="0" borderId="2" xfId="3" applyAlignment="1">
      <alignment horizontal="left" vertical="center"/>
    </xf>
    <xf numFmtId="0" fontId="38" fillId="9" borderId="9" xfId="3" applyFont="1" applyFill="1" applyBorder="1" applyAlignment="1">
      <alignment horizontal="center" vertical="center" wrapText="1"/>
    </xf>
    <xf numFmtId="0" fontId="29" fillId="9" borderId="9" xfId="3" applyFont="1" applyFill="1" applyBorder="1" applyAlignment="1">
      <alignment horizontal="center" vertical="center" wrapText="1"/>
    </xf>
    <xf numFmtId="0" fontId="38" fillId="9" borderId="9" xfId="1" applyFont="1" applyFill="1" applyBorder="1" applyAlignment="1" applyProtection="1">
      <alignment horizontal="center" vertical="center" wrapText="1"/>
      <protection locked="0"/>
    </xf>
    <xf numFmtId="0" fontId="1" fillId="0" borderId="2" xfId="3" applyAlignment="1">
      <alignment horizontal="center" vertical="center" wrapText="1"/>
    </xf>
    <xf numFmtId="0" fontId="38" fillId="10" borderId="10" xfId="1" applyFont="1" applyFill="1" applyBorder="1" applyAlignment="1" applyProtection="1">
      <alignment horizontal="left" vertical="center" wrapText="1"/>
      <protection locked="0"/>
    </xf>
    <xf numFmtId="0" fontId="1" fillId="0" borderId="11" xfId="3" applyBorder="1" applyAlignment="1">
      <alignment horizontal="left" vertical="center" wrapText="1"/>
    </xf>
    <xf numFmtId="0" fontId="27" fillId="11" borderId="12" xfId="1" applyFill="1" applyBorder="1" applyAlignment="1" applyProtection="1">
      <alignment horizontal="left" vertical="center" wrapText="1"/>
      <protection locked="0"/>
    </xf>
    <xf numFmtId="0" fontId="38" fillId="10" borderId="13" xfId="1" applyFont="1" applyFill="1" applyBorder="1" applyAlignment="1" applyProtection="1">
      <alignment horizontal="left" vertical="center" wrapText="1"/>
      <protection locked="0"/>
    </xf>
    <xf numFmtId="0" fontId="1" fillId="0" borderId="14" xfId="3" applyBorder="1" applyAlignment="1">
      <alignment horizontal="left" vertical="center" wrapText="1"/>
    </xf>
    <xf numFmtId="0" fontId="27" fillId="11" borderId="15" xfId="1" applyFill="1" applyBorder="1" applyAlignment="1" applyProtection="1">
      <alignment horizontal="left" vertical="center" wrapText="1"/>
      <protection locked="0"/>
    </xf>
    <xf numFmtId="0" fontId="27" fillId="11" borderId="15" xfId="1" quotePrefix="1" applyFill="1" applyBorder="1" applyAlignment="1" applyProtection="1">
      <alignment horizontal="left" vertical="center" wrapText="1"/>
      <protection locked="0"/>
    </xf>
    <xf numFmtId="0" fontId="40" fillId="10" borderId="13" xfId="3" applyFont="1" applyFill="1" applyBorder="1" applyAlignment="1">
      <alignment horizontal="left" vertical="center" indent="2"/>
    </xf>
    <xf numFmtId="0" fontId="35" fillId="8" borderId="15" xfId="3" applyFont="1" applyFill="1" applyBorder="1" applyAlignment="1">
      <alignment horizontal="left" vertical="center" wrapText="1"/>
    </xf>
    <xf numFmtId="0" fontId="35" fillId="12" borderId="15" xfId="3" applyFont="1" applyFill="1" applyBorder="1" applyAlignment="1">
      <alignment horizontal="left" vertical="center" wrapText="1"/>
    </xf>
    <xf numFmtId="0" fontId="41" fillId="8" borderId="15" xfId="3" applyFont="1" applyFill="1" applyBorder="1" applyAlignment="1">
      <alignment horizontal="left" vertical="center" wrapText="1"/>
    </xf>
    <xf numFmtId="0" fontId="38" fillId="10" borderId="16" xfId="1" applyFont="1" applyFill="1" applyBorder="1" applyAlignment="1" applyProtection="1">
      <alignment horizontal="left" vertical="center" wrapText="1"/>
      <protection locked="0"/>
    </xf>
    <xf numFmtId="0" fontId="1" fillId="0" borderId="17" xfId="3" applyBorder="1" applyAlignment="1">
      <alignment horizontal="left" vertical="center" wrapText="1"/>
    </xf>
    <xf numFmtId="0" fontId="41" fillId="8" borderId="18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7" fillId="0" borderId="19" xfId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2" fillId="0" borderId="0" xfId="0" applyFont="1" applyAlignment="1">
      <alignment horizontal="center"/>
    </xf>
    <xf numFmtId="0" fontId="20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3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1" fillId="8" borderId="6" xfId="1" applyFont="1" applyFill="1" applyBorder="1" applyAlignment="1" applyProtection="1">
      <alignment horizontal="center" vertical="center" wrapText="1"/>
      <protection locked="0"/>
    </xf>
    <xf numFmtId="0" fontId="31" fillId="8" borderId="7" xfId="1" applyFont="1" applyFill="1" applyBorder="1" applyAlignment="1" applyProtection="1">
      <alignment horizontal="center" vertical="center" wrapText="1"/>
      <protection locked="0"/>
    </xf>
    <xf numFmtId="0" fontId="32" fillId="8" borderId="3" xfId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/>
    </xf>
    <xf numFmtId="0" fontId="22" fillId="0" borderId="0" xfId="0" applyFont="1"/>
    <xf numFmtId="0" fontId="2" fillId="0" borderId="0" xfId="0" applyFont="1" applyAlignment="1">
      <alignment horizontal="right"/>
    </xf>
    <xf numFmtId="0" fontId="36" fillId="9" borderId="6" xfId="1" applyFont="1" applyFill="1" applyBorder="1" applyAlignment="1" applyProtection="1">
      <alignment horizontal="center" vertical="center" wrapText="1"/>
      <protection locked="0"/>
    </xf>
    <xf numFmtId="0" fontId="36" fillId="9" borderId="7" xfId="1" applyFont="1" applyFill="1" applyBorder="1" applyAlignment="1" applyProtection="1">
      <alignment horizontal="center" vertical="center" wrapText="1"/>
      <protection locked="0"/>
    </xf>
    <xf numFmtId="0" fontId="37" fillId="0" borderId="8" xfId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3" xfId="3" xr:uid="{00C22B37-619A-4881-8F4A-D0A1DBDE3C9B}"/>
    <cellStyle name="Porcentaje" xfId="2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791378</xdr:colOff>
      <xdr:row>0</xdr:row>
      <xdr:rowOff>1</xdr:rowOff>
    </xdr:from>
    <xdr:ext cx="3894922" cy="914400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831728" y="1"/>
          <a:ext cx="3894922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1</xdr:rowOff>
    </xdr:from>
    <xdr:ext cx="4080164" cy="1333500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1"/>
          <a:ext cx="4080164" cy="1333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C999"/>
  <sheetViews>
    <sheetView tabSelected="1" view="pageBreakPreview" topLeftCell="B29" zoomScale="55" zoomScaleNormal="55" zoomScaleSheetLayoutView="55" zoomScalePageLayoutView="60" workbookViewId="0">
      <selection activeCell="A11" sqref="A11:AB11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3.85546875" bestFit="1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70"/>
  </cols>
  <sheetData>
    <row r="1" spans="1:29" ht="23.25" x14ac:dyDescent="0.45">
      <c r="A1" s="76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9" ht="23.25" x14ac:dyDescent="0.45">
      <c r="A2" s="28"/>
      <c r="B2" s="41"/>
      <c r="C2" s="41"/>
      <c r="D2" s="41"/>
      <c r="E2" s="4" t="s">
        <v>130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ht="23.25" x14ac:dyDescent="0.45">
      <c r="A3" s="76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9" ht="23.25" x14ac:dyDescent="0.45">
      <c r="A4" s="76" t="s">
        <v>46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9" ht="23.25" x14ac:dyDescent="0.45">
      <c r="A5" s="92" t="s">
        <v>1</v>
      </c>
      <c r="B5" s="77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4"/>
      <c r="R5" s="4"/>
      <c r="S5" s="4"/>
      <c r="T5" s="4"/>
      <c r="U5" s="33"/>
      <c r="V5" s="4"/>
      <c r="W5" s="4"/>
      <c r="X5" s="4"/>
      <c r="Y5" s="4"/>
      <c r="Z5" s="4"/>
      <c r="AA5" s="34"/>
      <c r="AB5" s="34"/>
    </row>
    <row r="6" spans="1:29" ht="23.25" x14ac:dyDescent="0.45">
      <c r="A6" s="34"/>
      <c r="B6" s="1" t="s">
        <v>2</v>
      </c>
      <c r="C6" s="90" t="s">
        <v>77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4"/>
      <c r="S6" s="4"/>
      <c r="T6" s="4"/>
      <c r="U6" s="33"/>
      <c r="V6" s="40" t="s">
        <v>3</v>
      </c>
      <c r="W6" s="4"/>
      <c r="X6" s="4"/>
      <c r="Y6" s="4"/>
      <c r="Z6" s="4" t="s">
        <v>4</v>
      </c>
      <c r="AA6" s="34"/>
      <c r="AB6" s="34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5" t="s">
        <v>5</v>
      </c>
      <c r="B8" s="85" t="s">
        <v>6</v>
      </c>
      <c r="C8" s="85" t="s">
        <v>7</v>
      </c>
      <c r="D8" s="86" t="s">
        <v>8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5" t="s">
        <v>9</v>
      </c>
      <c r="Q8" s="84"/>
      <c r="R8" s="84"/>
      <c r="S8" s="84"/>
      <c r="T8" s="84"/>
      <c r="U8" s="84"/>
      <c r="V8" s="84"/>
      <c r="W8" s="84"/>
      <c r="X8" s="85" t="s">
        <v>10</v>
      </c>
      <c r="Y8" s="85"/>
      <c r="Z8" s="84"/>
      <c r="AA8" s="84"/>
      <c r="AB8" s="84"/>
    </row>
    <row r="9" spans="1:29" ht="50.25" customHeight="1" x14ac:dyDescent="0.25">
      <c r="A9" s="84"/>
      <c r="B9" s="84"/>
      <c r="C9" s="84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87" t="s">
        <v>23</v>
      </c>
      <c r="Q9" s="88"/>
      <c r="R9" s="87" t="s">
        <v>24</v>
      </c>
      <c r="S9" s="88"/>
      <c r="T9" s="87" t="s">
        <v>25</v>
      </c>
      <c r="U9" s="88"/>
      <c r="V9" s="87" t="s">
        <v>26</v>
      </c>
      <c r="W9" s="88"/>
      <c r="X9" s="89" t="s">
        <v>27</v>
      </c>
      <c r="Y9" s="89" t="s">
        <v>102</v>
      </c>
      <c r="Z9" s="89" t="s">
        <v>103</v>
      </c>
      <c r="AA9" s="89" t="s">
        <v>104</v>
      </c>
      <c r="AB9" s="89" t="s">
        <v>105</v>
      </c>
      <c r="AC9" s="71" t="s">
        <v>133</v>
      </c>
    </row>
    <row r="10" spans="1:29" ht="16.5" x14ac:dyDescent="0.25">
      <c r="A10" s="86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29" t="s">
        <v>28</v>
      </c>
      <c r="Q10" s="42" t="s">
        <v>29</v>
      </c>
      <c r="R10" s="29" t="s">
        <v>28</v>
      </c>
      <c r="S10" s="42" t="s">
        <v>29</v>
      </c>
      <c r="T10" s="29" t="s">
        <v>28</v>
      </c>
      <c r="U10" s="42" t="s">
        <v>29</v>
      </c>
      <c r="V10" s="29" t="s">
        <v>28</v>
      </c>
      <c r="W10" s="42" t="s">
        <v>29</v>
      </c>
      <c r="X10" s="89"/>
      <c r="Y10" s="89"/>
      <c r="Z10" s="89"/>
      <c r="AA10" s="89"/>
      <c r="AB10" s="89"/>
      <c r="AC10" s="71"/>
    </row>
    <row r="11" spans="1:29" ht="30" customHeight="1" x14ac:dyDescent="0.25">
      <c r="A11" s="82" t="s">
        <v>30</v>
      </c>
      <c r="B11" s="83"/>
      <c r="C11" s="83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</row>
    <row r="12" spans="1:29" ht="72.75" customHeight="1" x14ac:dyDescent="0.25">
      <c r="A12" s="31" t="s">
        <v>96</v>
      </c>
      <c r="B12" s="31" t="s">
        <v>78</v>
      </c>
      <c r="C12" s="32" t="s">
        <v>79</v>
      </c>
      <c r="D12" s="30"/>
      <c r="E12" s="16"/>
      <c r="F12" s="17">
        <v>2</v>
      </c>
      <c r="G12" s="18">
        <v>1</v>
      </c>
      <c r="H12" s="18"/>
      <c r="I12" s="18"/>
      <c r="J12" s="19"/>
      <c r="K12" s="19"/>
      <c r="L12" s="19"/>
      <c r="M12" s="20"/>
      <c r="N12" s="20"/>
      <c r="O12" s="20"/>
      <c r="P12" s="21">
        <f>SUM(D12:F12)</f>
        <v>2</v>
      </c>
      <c r="Q12" s="21">
        <v>0</v>
      </c>
      <c r="R12" s="22">
        <f>SUM(G12:I12)</f>
        <v>1</v>
      </c>
      <c r="S12" s="22"/>
      <c r="T12" s="23">
        <f>SUM(J12:L12)</f>
        <v>0</v>
      </c>
      <c r="U12" s="23"/>
      <c r="V12" s="24">
        <f>SUM(M12:O12)</f>
        <v>0</v>
      </c>
      <c r="W12" s="24"/>
      <c r="X12" s="43">
        <f>P12+R12+T12+V12</f>
        <v>3</v>
      </c>
      <c r="Y12" s="43">
        <f>Q12+S12+U12+W12</f>
        <v>0</v>
      </c>
      <c r="Z12" s="44">
        <f>Y12/X12</f>
        <v>0</v>
      </c>
      <c r="AA12" s="43">
        <f>IF(Y12&gt;X12,X12,Y12)</f>
        <v>0</v>
      </c>
      <c r="AB12" s="44" t="str">
        <f>IF(IFERROR(SUM((Q12&gt;0),(S12&gt;0),(U12&gt;0),(W12&gt;0))/SUM((P12&gt;0),(R12&gt;0),(T12&gt;0),(V12&gt;0)),0)&gt;=51%,"SI","NO")</f>
        <v>NO</v>
      </c>
      <c r="AC12" s="70" t="s">
        <v>131</v>
      </c>
    </row>
    <row r="13" spans="1:29" ht="84.75" customHeight="1" x14ac:dyDescent="0.25">
      <c r="A13" s="31" t="s">
        <v>95</v>
      </c>
      <c r="B13" s="31" t="s">
        <v>78</v>
      </c>
      <c r="C13" s="32" t="s">
        <v>79</v>
      </c>
      <c r="D13" s="30"/>
      <c r="E13" s="16"/>
      <c r="F13" s="17"/>
      <c r="G13" s="18">
        <v>1</v>
      </c>
      <c r="H13" s="18"/>
      <c r="I13" s="18"/>
      <c r="J13" s="19">
        <v>1</v>
      </c>
      <c r="K13" s="19"/>
      <c r="L13" s="19"/>
      <c r="M13" s="20"/>
      <c r="N13" s="20"/>
      <c r="O13" s="20">
        <v>1</v>
      </c>
      <c r="P13" s="21">
        <f>SUM(D13:F13)</f>
        <v>0</v>
      </c>
      <c r="Q13" s="21">
        <v>0</v>
      </c>
      <c r="R13" s="22">
        <f>SUM(G13:I13)</f>
        <v>1</v>
      </c>
      <c r="S13" s="22"/>
      <c r="T13" s="23">
        <f>SUM(J13:L13)</f>
        <v>1</v>
      </c>
      <c r="U13" s="23"/>
      <c r="V13" s="24">
        <f>SUM(M13:O13)</f>
        <v>1</v>
      </c>
      <c r="W13" s="24"/>
      <c r="X13" s="43">
        <f>P13+R13+T13+V13</f>
        <v>3</v>
      </c>
      <c r="Y13" s="43">
        <f>Q13+S13+U13+W13</f>
        <v>0</v>
      </c>
      <c r="Z13" s="44">
        <f>Y13/X13</f>
        <v>0</v>
      </c>
      <c r="AA13" s="43">
        <f>IF(Y13&gt;X13,X13,Y13)</f>
        <v>0</v>
      </c>
      <c r="AB13" s="44" t="str">
        <f>IF(IFERROR(SUM((Q13&gt;0),(S13&gt;0),(U13&gt;0),(W13&gt;0))/SUM((P13&gt;0),(R13&gt;0),(T13&gt;0),(V13&gt;0)),0)&gt;=51%,"SI","NO")</f>
        <v>NO</v>
      </c>
      <c r="AC13" s="70" t="s">
        <v>131</v>
      </c>
    </row>
    <row r="14" spans="1:29" ht="30" customHeight="1" x14ac:dyDescent="0.4">
      <c r="A14" s="74" t="s">
        <v>31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</row>
    <row r="15" spans="1:29" ht="72" customHeight="1" x14ac:dyDescent="0.25">
      <c r="A15" s="32" t="s">
        <v>80</v>
      </c>
      <c r="B15" s="32" t="s">
        <v>51</v>
      </c>
      <c r="C15" s="32" t="s">
        <v>50</v>
      </c>
      <c r="D15" s="16">
        <v>20</v>
      </c>
      <c r="E15" s="16">
        <v>20</v>
      </c>
      <c r="F15" s="16">
        <v>30</v>
      </c>
      <c r="G15" s="18">
        <v>30</v>
      </c>
      <c r="H15" s="18">
        <v>20</v>
      </c>
      <c r="I15" s="18">
        <v>20</v>
      </c>
      <c r="J15" s="19">
        <v>25</v>
      </c>
      <c r="K15" s="19">
        <v>20</v>
      </c>
      <c r="L15" s="19">
        <v>25</v>
      </c>
      <c r="M15" s="20">
        <v>20</v>
      </c>
      <c r="N15" s="20">
        <v>20</v>
      </c>
      <c r="O15" s="20">
        <v>20</v>
      </c>
      <c r="P15" s="21">
        <f>SUM(D15:F15)</f>
        <v>70</v>
      </c>
      <c r="Q15" s="21">
        <v>0</v>
      </c>
      <c r="R15" s="22">
        <f t="shared" ref="R15:R28" si="0">SUM(G15:I15)</f>
        <v>70</v>
      </c>
      <c r="S15" s="22"/>
      <c r="T15" s="23">
        <f t="shared" ref="T15:T28" si="1">SUM(J15:L15)</f>
        <v>70</v>
      </c>
      <c r="U15" s="23"/>
      <c r="V15" s="24">
        <f t="shared" ref="V15:V28" si="2">SUM(M15:O15)</f>
        <v>60</v>
      </c>
      <c r="W15" s="24"/>
      <c r="X15" s="43">
        <f t="shared" ref="X15:X28" si="3">P15+R15+T15+V15</f>
        <v>270</v>
      </c>
      <c r="Y15" s="43">
        <f t="shared" ref="Y15:Y28" si="4">Q15+S15+U15+W15</f>
        <v>0</v>
      </c>
      <c r="Z15" s="44">
        <f t="shared" ref="Z15:Z28" si="5">Y15/X15</f>
        <v>0</v>
      </c>
      <c r="AA15" s="43">
        <f t="shared" ref="AA15:AA28" si="6">IF(Y15&gt;X15,X15,Y15)</f>
        <v>0</v>
      </c>
      <c r="AB15" s="44" t="str">
        <f t="shared" ref="AB15:AB28" si="7">IF(IFERROR(SUM((Q15&gt;0),(S15&gt;0),(U15&gt;0),(W15&gt;0))/SUM((P15&gt;0),(R15&gt;0),(T15&gt;0),(V15&gt;0)),0)&gt;=51%,"SI","NO")</f>
        <v>NO</v>
      </c>
      <c r="AC15" s="70" t="s">
        <v>132</v>
      </c>
    </row>
    <row r="16" spans="1:29" ht="71.25" customHeight="1" x14ac:dyDescent="0.25">
      <c r="A16" s="32" t="s">
        <v>81</v>
      </c>
      <c r="B16" s="32" t="s">
        <v>86</v>
      </c>
      <c r="C16" s="32" t="s">
        <v>52</v>
      </c>
      <c r="D16" s="16"/>
      <c r="E16" s="16"/>
      <c r="F16" s="16"/>
      <c r="G16" s="18">
        <v>7</v>
      </c>
      <c r="H16" s="18"/>
      <c r="I16" s="18"/>
      <c r="J16" s="19">
        <v>7</v>
      </c>
      <c r="K16" s="19"/>
      <c r="L16" s="19"/>
      <c r="M16" s="20"/>
      <c r="N16" s="20"/>
      <c r="O16" s="20">
        <v>15</v>
      </c>
      <c r="P16" s="21">
        <f t="shared" ref="P16:P28" si="8">SUM(D16:F16)</f>
        <v>0</v>
      </c>
      <c r="Q16" s="21">
        <v>0</v>
      </c>
      <c r="R16" s="22">
        <f t="shared" si="0"/>
        <v>7</v>
      </c>
      <c r="S16" s="22"/>
      <c r="T16" s="23">
        <f t="shared" si="1"/>
        <v>7</v>
      </c>
      <c r="U16" s="23"/>
      <c r="V16" s="24">
        <f t="shared" si="2"/>
        <v>15</v>
      </c>
      <c r="W16" s="24"/>
      <c r="X16" s="43">
        <f t="shared" si="3"/>
        <v>29</v>
      </c>
      <c r="Y16" s="43">
        <f t="shared" si="4"/>
        <v>0</v>
      </c>
      <c r="Z16" s="44">
        <f t="shared" si="5"/>
        <v>0</v>
      </c>
      <c r="AA16" s="43">
        <f t="shared" si="6"/>
        <v>0</v>
      </c>
      <c r="AB16" s="44" t="str">
        <f t="shared" si="7"/>
        <v>NO</v>
      </c>
      <c r="AC16" s="70" t="s">
        <v>132</v>
      </c>
    </row>
    <row r="17" spans="1:29" ht="57.75" customHeight="1" x14ac:dyDescent="0.25">
      <c r="A17" s="32" t="s">
        <v>82</v>
      </c>
      <c r="B17" s="32" t="s">
        <v>53</v>
      </c>
      <c r="C17" s="32" t="s">
        <v>52</v>
      </c>
      <c r="D17" s="16"/>
      <c r="E17" s="16"/>
      <c r="F17" s="16"/>
      <c r="G17" s="18">
        <v>5</v>
      </c>
      <c r="H17" s="18"/>
      <c r="I17" s="18"/>
      <c r="J17" s="19">
        <v>5</v>
      </c>
      <c r="K17" s="19"/>
      <c r="L17" s="19"/>
      <c r="M17" s="20"/>
      <c r="N17" s="20"/>
      <c r="O17" s="20">
        <v>10</v>
      </c>
      <c r="P17" s="21">
        <f t="shared" si="8"/>
        <v>0</v>
      </c>
      <c r="Q17" s="21">
        <v>0</v>
      </c>
      <c r="R17" s="22">
        <f t="shared" si="0"/>
        <v>5</v>
      </c>
      <c r="S17" s="22"/>
      <c r="T17" s="23">
        <f t="shared" si="1"/>
        <v>5</v>
      </c>
      <c r="U17" s="23"/>
      <c r="V17" s="24">
        <f t="shared" si="2"/>
        <v>10</v>
      </c>
      <c r="W17" s="24"/>
      <c r="X17" s="43">
        <f t="shared" si="3"/>
        <v>20</v>
      </c>
      <c r="Y17" s="43">
        <f t="shared" si="4"/>
        <v>0</v>
      </c>
      <c r="Z17" s="44">
        <f t="shared" si="5"/>
        <v>0</v>
      </c>
      <c r="AA17" s="43">
        <f t="shared" si="6"/>
        <v>0</v>
      </c>
      <c r="AB17" s="44" t="str">
        <f t="shared" si="7"/>
        <v>NO</v>
      </c>
      <c r="AC17" s="70" t="s">
        <v>132</v>
      </c>
    </row>
    <row r="18" spans="1:29" ht="56.25" customHeight="1" x14ac:dyDescent="0.25">
      <c r="A18" s="32" t="s">
        <v>83</v>
      </c>
      <c r="B18" s="32" t="s">
        <v>54</v>
      </c>
      <c r="C18" s="32" t="s">
        <v>52</v>
      </c>
      <c r="D18" s="16"/>
      <c r="E18" s="16"/>
      <c r="F18" s="16"/>
      <c r="G18" s="18">
        <v>5</v>
      </c>
      <c r="H18" s="18"/>
      <c r="I18" s="18"/>
      <c r="J18" s="19">
        <v>3</v>
      </c>
      <c r="K18" s="19"/>
      <c r="L18" s="19"/>
      <c r="M18" s="20"/>
      <c r="N18" s="20"/>
      <c r="O18" s="20">
        <v>8</v>
      </c>
      <c r="P18" s="21">
        <f t="shared" si="8"/>
        <v>0</v>
      </c>
      <c r="Q18" s="21">
        <v>0</v>
      </c>
      <c r="R18" s="22">
        <f t="shared" si="0"/>
        <v>5</v>
      </c>
      <c r="S18" s="22"/>
      <c r="T18" s="23">
        <f t="shared" si="1"/>
        <v>3</v>
      </c>
      <c r="U18" s="23"/>
      <c r="V18" s="24">
        <f t="shared" si="2"/>
        <v>8</v>
      </c>
      <c r="W18" s="24"/>
      <c r="X18" s="43">
        <f t="shared" si="3"/>
        <v>16</v>
      </c>
      <c r="Y18" s="43">
        <f t="shared" si="4"/>
        <v>0</v>
      </c>
      <c r="Z18" s="44">
        <f t="shared" si="5"/>
        <v>0</v>
      </c>
      <c r="AA18" s="43">
        <f t="shared" si="6"/>
        <v>0</v>
      </c>
      <c r="AB18" s="44" t="str">
        <f t="shared" si="7"/>
        <v>NO</v>
      </c>
      <c r="AC18" s="70" t="s">
        <v>132</v>
      </c>
    </row>
    <row r="19" spans="1:29" ht="57" customHeight="1" x14ac:dyDescent="0.25">
      <c r="A19" s="32" t="s">
        <v>84</v>
      </c>
      <c r="B19" s="32" t="s">
        <v>55</v>
      </c>
      <c r="C19" s="32" t="s">
        <v>52</v>
      </c>
      <c r="D19" s="16"/>
      <c r="E19" s="16"/>
      <c r="F19" s="16"/>
      <c r="G19" s="18">
        <v>4</v>
      </c>
      <c r="H19" s="18"/>
      <c r="I19" s="18"/>
      <c r="J19" s="19">
        <v>4</v>
      </c>
      <c r="K19" s="19"/>
      <c r="L19" s="19"/>
      <c r="M19" s="20"/>
      <c r="N19" s="20"/>
      <c r="O19" s="20">
        <v>10</v>
      </c>
      <c r="P19" s="21">
        <f t="shared" si="8"/>
        <v>0</v>
      </c>
      <c r="Q19" s="21">
        <v>0</v>
      </c>
      <c r="R19" s="22">
        <f t="shared" si="0"/>
        <v>4</v>
      </c>
      <c r="S19" s="22"/>
      <c r="T19" s="23">
        <f t="shared" si="1"/>
        <v>4</v>
      </c>
      <c r="U19" s="23"/>
      <c r="V19" s="24">
        <f t="shared" si="2"/>
        <v>10</v>
      </c>
      <c r="W19" s="24"/>
      <c r="X19" s="43">
        <f t="shared" si="3"/>
        <v>18</v>
      </c>
      <c r="Y19" s="43">
        <f t="shared" si="4"/>
        <v>0</v>
      </c>
      <c r="Z19" s="44">
        <f t="shared" si="5"/>
        <v>0</v>
      </c>
      <c r="AA19" s="43">
        <f t="shared" si="6"/>
        <v>0</v>
      </c>
      <c r="AB19" s="44" t="str">
        <f t="shared" si="7"/>
        <v>NO</v>
      </c>
      <c r="AC19" s="70" t="s">
        <v>132</v>
      </c>
    </row>
    <row r="20" spans="1:29" ht="57" customHeight="1" x14ac:dyDescent="0.25">
      <c r="A20" s="32" t="s">
        <v>56</v>
      </c>
      <c r="B20" s="32" t="s">
        <v>57</v>
      </c>
      <c r="C20" s="32" t="s">
        <v>58</v>
      </c>
      <c r="D20" s="16"/>
      <c r="E20" s="16"/>
      <c r="F20" s="16"/>
      <c r="G20" s="18"/>
      <c r="H20" s="18"/>
      <c r="I20" s="18"/>
      <c r="J20" s="19">
        <v>30</v>
      </c>
      <c r="K20" s="19"/>
      <c r="L20" s="19"/>
      <c r="M20" s="20"/>
      <c r="N20" s="20"/>
      <c r="O20" s="20">
        <v>40</v>
      </c>
      <c r="P20" s="21">
        <f t="shared" si="8"/>
        <v>0</v>
      </c>
      <c r="Q20" s="21">
        <v>0</v>
      </c>
      <c r="R20" s="22">
        <f t="shared" si="0"/>
        <v>0</v>
      </c>
      <c r="S20" s="22"/>
      <c r="T20" s="23">
        <f t="shared" si="1"/>
        <v>30</v>
      </c>
      <c r="U20" s="23"/>
      <c r="V20" s="24">
        <f t="shared" si="2"/>
        <v>40</v>
      </c>
      <c r="W20" s="24"/>
      <c r="X20" s="43">
        <f t="shared" si="3"/>
        <v>70</v>
      </c>
      <c r="Y20" s="43">
        <f t="shared" si="4"/>
        <v>0</v>
      </c>
      <c r="Z20" s="44">
        <f t="shared" si="5"/>
        <v>0</v>
      </c>
      <c r="AA20" s="43">
        <f t="shared" si="6"/>
        <v>0</v>
      </c>
      <c r="AB20" s="44" t="str">
        <f t="shared" si="7"/>
        <v>NO</v>
      </c>
      <c r="AC20" s="70" t="s">
        <v>132</v>
      </c>
    </row>
    <row r="21" spans="1:29" ht="57" customHeight="1" x14ac:dyDescent="0.25">
      <c r="A21" s="32" t="s">
        <v>59</v>
      </c>
      <c r="B21" s="32" t="s">
        <v>61</v>
      </c>
      <c r="C21" s="32" t="s">
        <v>52</v>
      </c>
      <c r="D21" s="16"/>
      <c r="E21" s="16"/>
      <c r="F21" s="16">
        <v>10</v>
      </c>
      <c r="G21" s="18"/>
      <c r="H21" s="18"/>
      <c r="I21" s="18"/>
      <c r="J21" s="19">
        <v>15</v>
      </c>
      <c r="K21" s="19"/>
      <c r="L21" s="19"/>
      <c r="M21" s="20"/>
      <c r="N21" s="20"/>
      <c r="O21" s="20">
        <v>15</v>
      </c>
      <c r="P21" s="21">
        <f t="shared" si="8"/>
        <v>10</v>
      </c>
      <c r="Q21" s="21">
        <v>0</v>
      </c>
      <c r="R21" s="22">
        <f t="shared" si="0"/>
        <v>0</v>
      </c>
      <c r="S21" s="22"/>
      <c r="T21" s="23">
        <f t="shared" si="1"/>
        <v>15</v>
      </c>
      <c r="U21" s="23"/>
      <c r="V21" s="24">
        <f t="shared" si="2"/>
        <v>15</v>
      </c>
      <c r="W21" s="24"/>
      <c r="X21" s="43">
        <f t="shared" si="3"/>
        <v>40</v>
      </c>
      <c r="Y21" s="43">
        <f t="shared" si="4"/>
        <v>0</v>
      </c>
      <c r="Z21" s="44">
        <f t="shared" si="5"/>
        <v>0</v>
      </c>
      <c r="AA21" s="43">
        <f t="shared" si="6"/>
        <v>0</v>
      </c>
      <c r="AB21" s="44" t="str">
        <f t="shared" si="7"/>
        <v>NO</v>
      </c>
      <c r="AC21" s="70" t="s">
        <v>132</v>
      </c>
    </row>
    <row r="22" spans="1:29" ht="57" customHeight="1" x14ac:dyDescent="0.25">
      <c r="A22" s="32" t="s">
        <v>60</v>
      </c>
      <c r="B22" s="32" t="s">
        <v>62</v>
      </c>
      <c r="C22" s="32" t="s">
        <v>52</v>
      </c>
      <c r="D22" s="16"/>
      <c r="E22" s="16"/>
      <c r="F22" s="16">
        <v>5</v>
      </c>
      <c r="G22" s="18">
        <v>5</v>
      </c>
      <c r="H22" s="18"/>
      <c r="I22" s="18"/>
      <c r="J22" s="19">
        <v>5</v>
      </c>
      <c r="K22" s="19"/>
      <c r="L22" s="19"/>
      <c r="M22" s="20"/>
      <c r="N22" s="20"/>
      <c r="O22" s="20">
        <v>5</v>
      </c>
      <c r="P22" s="21">
        <f t="shared" si="8"/>
        <v>5</v>
      </c>
      <c r="Q22" s="21">
        <v>0</v>
      </c>
      <c r="R22" s="22">
        <f t="shared" si="0"/>
        <v>5</v>
      </c>
      <c r="S22" s="22"/>
      <c r="T22" s="23">
        <f t="shared" si="1"/>
        <v>5</v>
      </c>
      <c r="U22" s="23"/>
      <c r="V22" s="24">
        <f t="shared" si="2"/>
        <v>5</v>
      </c>
      <c r="W22" s="24"/>
      <c r="X22" s="43">
        <f t="shared" si="3"/>
        <v>20</v>
      </c>
      <c r="Y22" s="43">
        <f t="shared" si="4"/>
        <v>0</v>
      </c>
      <c r="Z22" s="44">
        <f t="shared" si="5"/>
        <v>0</v>
      </c>
      <c r="AA22" s="43">
        <f t="shared" si="6"/>
        <v>0</v>
      </c>
      <c r="AB22" s="44" t="str">
        <f t="shared" si="7"/>
        <v>NO</v>
      </c>
      <c r="AC22" s="70" t="s">
        <v>132</v>
      </c>
    </row>
    <row r="23" spans="1:29" ht="57" customHeight="1" x14ac:dyDescent="0.25">
      <c r="A23" s="32" t="s">
        <v>87</v>
      </c>
      <c r="B23" s="32" t="s">
        <v>63</v>
      </c>
      <c r="C23" s="32" t="s">
        <v>64</v>
      </c>
      <c r="D23" s="16"/>
      <c r="E23" s="16"/>
      <c r="F23" s="16">
        <v>40</v>
      </c>
      <c r="G23" s="18">
        <v>40</v>
      </c>
      <c r="H23" s="18"/>
      <c r="I23" s="18"/>
      <c r="J23" s="19"/>
      <c r="K23" s="19"/>
      <c r="L23" s="19"/>
      <c r="M23" s="20"/>
      <c r="N23" s="20"/>
      <c r="O23" s="20"/>
      <c r="P23" s="21">
        <f t="shared" si="8"/>
        <v>40</v>
      </c>
      <c r="Q23" s="21">
        <v>0</v>
      </c>
      <c r="R23" s="22">
        <f t="shared" si="0"/>
        <v>40</v>
      </c>
      <c r="S23" s="22"/>
      <c r="T23" s="23">
        <f t="shared" si="1"/>
        <v>0</v>
      </c>
      <c r="U23" s="23"/>
      <c r="V23" s="24">
        <f t="shared" si="2"/>
        <v>0</v>
      </c>
      <c r="W23" s="24"/>
      <c r="X23" s="43">
        <f t="shared" si="3"/>
        <v>80</v>
      </c>
      <c r="Y23" s="43">
        <f t="shared" si="4"/>
        <v>0</v>
      </c>
      <c r="Z23" s="44">
        <f t="shared" si="5"/>
        <v>0</v>
      </c>
      <c r="AA23" s="43">
        <f t="shared" si="6"/>
        <v>0</v>
      </c>
      <c r="AB23" s="44" t="str">
        <f t="shared" si="7"/>
        <v>NO</v>
      </c>
      <c r="AC23" s="70" t="s">
        <v>132</v>
      </c>
    </row>
    <row r="24" spans="1:29" ht="77.25" customHeight="1" x14ac:dyDescent="0.25">
      <c r="A24" s="32" t="s">
        <v>88</v>
      </c>
      <c r="B24" s="32" t="s">
        <v>89</v>
      </c>
      <c r="C24" s="32" t="s">
        <v>52</v>
      </c>
      <c r="D24" s="16"/>
      <c r="E24" s="16"/>
      <c r="F24" s="16"/>
      <c r="G24" s="18"/>
      <c r="H24" s="18"/>
      <c r="I24" s="18"/>
      <c r="J24" s="19"/>
      <c r="K24" s="19"/>
      <c r="L24" s="19"/>
      <c r="M24" s="20"/>
      <c r="N24" s="20"/>
      <c r="O24" s="20">
        <v>30</v>
      </c>
      <c r="P24" s="21">
        <f t="shared" si="8"/>
        <v>0</v>
      </c>
      <c r="Q24" s="21">
        <v>0</v>
      </c>
      <c r="R24" s="22">
        <f t="shared" si="0"/>
        <v>0</v>
      </c>
      <c r="S24" s="22"/>
      <c r="T24" s="23">
        <f t="shared" si="1"/>
        <v>0</v>
      </c>
      <c r="U24" s="23"/>
      <c r="V24" s="24">
        <f t="shared" si="2"/>
        <v>30</v>
      </c>
      <c r="W24" s="24"/>
      <c r="X24" s="43">
        <f t="shared" si="3"/>
        <v>30</v>
      </c>
      <c r="Y24" s="43">
        <f t="shared" si="4"/>
        <v>0</v>
      </c>
      <c r="Z24" s="44">
        <f t="shared" si="5"/>
        <v>0</v>
      </c>
      <c r="AA24" s="43">
        <f t="shared" si="6"/>
        <v>0</v>
      </c>
      <c r="AB24" s="44" t="str">
        <f t="shared" si="7"/>
        <v>NO</v>
      </c>
      <c r="AC24" s="70" t="s">
        <v>132</v>
      </c>
    </row>
    <row r="25" spans="1:29" ht="76.5" customHeight="1" x14ac:dyDescent="0.25">
      <c r="A25" s="32" t="s">
        <v>90</v>
      </c>
      <c r="B25" s="32" t="s">
        <v>65</v>
      </c>
      <c r="C25" s="32" t="s">
        <v>52</v>
      </c>
      <c r="D25" s="16"/>
      <c r="E25" s="16"/>
      <c r="F25" s="16"/>
      <c r="G25" s="18"/>
      <c r="H25" s="18"/>
      <c r="I25" s="18"/>
      <c r="J25" s="19">
        <v>15</v>
      </c>
      <c r="K25" s="19"/>
      <c r="L25" s="19"/>
      <c r="M25" s="20"/>
      <c r="N25" s="20"/>
      <c r="O25" s="20">
        <v>15</v>
      </c>
      <c r="P25" s="21">
        <f t="shared" si="8"/>
        <v>0</v>
      </c>
      <c r="Q25" s="21">
        <v>0</v>
      </c>
      <c r="R25" s="22">
        <f t="shared" si="0"/>
        <v>0</v>
      </c>
      <c r="S25" s="22"/>
      <c r="T25" s="23">
        <f t="shared" si="1"/>
        <v>15</v>
      </c>
      <c r="U25" s="23"/>
      <c r="V25" s="24">
        <f t="shared" si="2"/>
        <v>15</v>
      </c>
      <c r="W25" s="24"/>
      <c r="X25" s="43">
        <f t="shared" si="3"/>
        <v>30</v>
      </c>
      <c r="Y25" s="43">
        <f t="shared" si="4"/>
        <v>0</v>
      </c>
      <c r="Z25" s="44">
        <f t="shared" si="5"/>
        <v>0</v>
      </c>
      <c r="AA25" s="43">
        <f t="shared" si="6"/>
        <v>0</v>
      </c>
      <c r="AB25" s="44" t="str">
        <f t="shared" si="7"/>
        <v>NO</v>
      </c>
      <c r="AC25" s="70" t="s">
        <v>132</v>
      </c>
    </row>
    <row r="26" spans="1:29" ht="71.25" customHeight="1" x14ac:dyDescent="0.25">
      <c r="A26" s="32" t="s">
        <v>91</v>
      </c>
      <c r="B26" s="32" t="s">
        <v>66</v>
      </c>
      <c r="C26" s="32" t="s">
        <v>52</v>
      </c>
      <c r="D26" s="16"/>
      <c r="E26" s="16"/>
      <c r="F26" s="16"/>
      <c r="G26" s="18"/>
      <c r="H26" s="18">
        <v>3</v>
      </c>
      <c r="I26" s="18"/>
      <c r="J26" s="19"/>
      <c r="K26" s="19"/>
      <c r="L26" s="19">
        <v>3</v>
      </c>
      <c r="M26" s="20"/>
      <c r="N26" s="20"/>
      <c r="O26" s="20">
        <v>3</v>
      </c>
      <c r="P26" s="21">
        <f t="shared" si="8"/>
        <v>0</v>
      </c>
      <c r="Q26" s="21">
        <v>0</v>
      </c>
      <c r="R26" s="22">
        <f t="shared" si="0"/>
        <v>3</v>
      </c>
      <c r="S26" s="22"/>
      <c r="T26" s="23">
        <f t="shared" si="1"/>
        <v>3</v>
      </c>
      <c r="U26" s="23"/>
      <c r="V26" s="24">
        <f t="shared" si="2"/>
        <v>3</v>
      </c>
      <c r="W26" s="24"/>
      <c r="X26" s="43">
        <f t="shared" si="3"/>
        <v>9</v>
      </c>
      <c r="Y26" s="43">
        <f t="shared" si="4"/>
        <v>0</v>
      </c>
      <c r="Z26" s="44">
        <f t="shared" si="5"/>
        <v>0</v>
      </c>
      <c r="AA26" s="43">
        <f t="shared" si="6"/>
        <v>0</v>
      </c>
      <c r="AB26" s="44" t="str">
        <f t="shared" si="7"/>
        <v>NO</v>
      </c>
      <c r="AC26" s="70" t="s">
        <v>132</v>
      </c>
    </row>
    <row r="27" spans="1:29" ht="72.75" customHeight="1" x14ac:dyDescent="0.25">
      <c r="A27" s="32" t="s">
        <v>92</v>
      </c>
      <c r="B27" s="32" t="s">
        <v>67</v>
      </c>
      <c r="C27" s="32" t="s">
        <v>68</v>
      </c>
      <c r="D27" s="16"/>
      <c r="E27" s="16"/>
      <c r="F27" s="16">
        <v>1</v>
      </c>
      <c r="G27" s="18"/>
      <c r="H27" s="18"/>
      <c r="I27" s="18">
        <v>1</v>
      </c>
      <c r="J27" s="19"/>
      <c r="K27" s="19"/>
      <c r="L27" s="19">
        <v>1</v>
      </c>
      <c r="M27" s="20"/>
      <c r="N27" s="20"/>
      <c r="O27" s="20">
        <v>1</v>
      </c>
      <c r="P27" s="21">
        <f t="shared" si="8"/>
        <v>1</v>
      </c>
      <c r="Q27" s="21">
        <v>0</v>
      </c>
      <c r="R27" s="22">
        <f t="shared" si="0"/>
        <v>1</v>
      </c>
      <c r="S27" s="22"/>
      <c r="T27" s="23">
        <f t="shared" si="1"/>
        <v>1</v>
      </c>
      <c r="U27" s="23"/>
      <c r="V27" s="24">
        <f t="shared" si="2"/>
        <v>1</v>
      </c>
      <c r="W27" s="24"/>
      <c r="X27" s="43">
        <f t="shared" si="3"/>
        <v>4</v>
      </c>
      <c r="Y27" s="43">
        <f t="shared" si="4"/>
        <v>0</v>
      </c>
      <c r="Z27" s="44">
        <f t="shared" si="5"/>
        <v>0</v>
      </c>
      <c r="AA27" s="43">
        <f t="shared" si="6"/>
        <v>0</v>
      </c>
      <c r="AB27" s="44" t="str">
        <f t="shared" si="7"/>
        <v>NO</v>
      </c>
      <c r="AC27" s="70" t="s">
        <v>131</v>
      </c>
    </row>
    <row r="28" spans="1:29" ht="95.25" customHeight="1" x14ac:dyDescent="0.25">
      <c r="A28" s="32" t="s">
        <v>85</v>
      </c>
      <c r="B28" s="32" t="s">
        <v>93</v>
      </c>
      <c r="C28" s="32" t="s">
        <v>52</v>
      </c>
      <c r="D28" s="16"/>
      <c r="E28" s="16"/>
      <c r="F28" s="16"/>
      <c r="G28" s="18"/>
      <c r="H28" s="18"/>
      <c r="I28" s="18"/>
      <c r="J28" s="19"/>
      <c r="K28" s="19">
        <v>10</v>
      </c>
      <c r="L28" s="19"/>
      <c r="M28" s="20"/>
      <c r="N28" s="20"/>
      <c r="O28" s="20"/>
      <c r="P28" s="21">
        <f t="shared" si="8"/>
        <v>0</v>
      </c>
      <c r="Q28" s="21">
        <v>0</v>
      </c>
      <c r="R28" s="22">
        <f t="shared" si="0"/>
        <v>0</v>
      </c>
      <c r="S28" s="22"/>
      <c r="T28" s="23">
        <f t="shared" si="1"/>
        <v>10</v>
      </c>
      <c r="U28" s="23"/>
      <c r="V28" s="24">
        <f t="shared" si="2"/>
        <v>0</v>
      </c>
      <c r="W28" s="24"/>
      <c r="X28" s="43">
        <f t="shared" si="3"/>
        <v>10</v>
      </c>
      <c r="Y28" s="43">
        <f t="shared" si="4"/>
        <v>0</v>
      </c>
      <c r="Z28" s="44">
        <f t="shared" si="5"/>
        <v>0</v>
      </c>
      <c r="AA28" s="43">
        <f t="shared" si="6"/>
        <v>0</v>
      </c>
      <c r="AB28" s="44" t="str">
        <f t="shared" si="7"/>
        <v>NO</v>
      </c>
      <c r="AC28" s="70" t="s">
        <v>132</v>
      </c>
    </row>
    <row r="29" spans="1:29" ht="30" customHeight="1" x14ac:dyDescent="0.4">
      <c r="A29" s="74" t="s">
        <v>32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9" ht="57.75" customHeight="1" x14ac:dyDescent="0.25">
      <c r="A30" s="32" t="s">
        <v>71</v>
      </c>
      <c r="B30" s="32" t="s">
        <v>72</v>
      </c>
      <c r="C30" s="32" t="s">
        <v>75</v>
      </c>
      <c r="D30" s="16"/>
      <c r="E30" s="16"/>
      <c r="F30" s="16">
        <v>1</v>
      </c>
      <c r="G30" s="25"/>
      <c r="H30" s="25"/>
      <c r="I30" s="25">
        <v>1</v>
      </c>
      <c r="J30" s="26"/>
      <c r="K30" s="26"/>
      <c r="L30" s="26">
        <v>1</v>
      </c>
      <c r="M30" s="27"/>
      <c r="N30" s="27"/>
      <c r="O30" s="27">
        <v>1</v>
      </c>
      <c r="P30" s="21">
        <f t="shared" ref="P30:P32" si="9">SUM(D30:F30)</f>
        <v>1</v>
      </c>
      <c r="Q30" s="21">
        <v>0</v>
      </c>
      <c r="R30" s="22">
        <f>SUM(G30:I30)</f>
        <v>1</v>
      </c>
      <c r="S30" s="22"/>
      <c r="T30" s="23">
        <f>SUM(J30:L30)</f>
        <v>1</v>
      </c>
      <c r="U30" s="23"/>
      <c r="V30" s="24">
        <f>SUM(M30:O30)</f>
        <v>1</v>
      </c>
      <c r="W30" s="24"/>
      <c r="X30" s="43">
        <f t="shared" ref="X30:Y34" si="10">P30+R30+T30+V30</f>
        <v>4</v>
      </c>
      <c r="Y30" s="43">
        <f t="shared" si="10"/>
        <v>0</v>
      </c>
      <c r="Z30" s="44">
        <f>Y30/X30</f>
        <v>0</v>
      </c>
      <c r="AA30" s="43">
        <f>IF(Y30&gt;X30,X30,Y30)</f>
        <v>0</v>
      </c>
      <c r="AB30" s="44" t="str">
        <f>IF(IFERROR(SUM((Q30&gt;0),(S30&gt;0),(U30&gt;0),(W30&gt;0))/SUM((P30&gt;0),(R30&gt;0),(T30&gt;0),(V30&gt;0)),0)&gt;=51%,"SI","NO")</f>
        <v>NO</v>
      </c>
      <c r="AC30" s="70" t="s">
        <v>131</v>
      </c>
    </row>
    <row r="31" spans="1:29" ht="57.75" customHeight="1" x14ac:dyDescent="0.25">
      <c r="A31" s="32" t="s">
        <v>94</v>
      </c>
      <c r="B31" s="32" t="s">
        <v>99</v>
      </c>
      <c r="C31" s="32" t="s">
        <v>75</v>
      </c>
      <c r="D31" s="16">
        <v>1</v>
      </c>
      <c r="E31" s="16"/>
      <c r="F31" s="16"/>
      <c r="G31" s="25"/>
      <c r="H31" s="25"/>
      <c r="I31" s="25"/>
      <c r="J31" s="26"/>
      <c r="K31" s="26"/>
      <c r="L31" s="26"/>
      <c r="M31" s="27"/>
      <c r="N31" s="27"/>
      <c r="O31" s="27"/>
      <c r="P31" s="21">
        <f t="shared" si="9"/>
        <v>1</v>
      </c>
      <c r="Q31" s="21">
        <v>0</v>
      </c>
      <c r="R31" s="22">
        <f>SUM(G31:I31)</f>
        <v>0</v>
      </c>
      <c r="S31" s="22"/>
      <c r="T31" s="23">
        <f>SUM(J31:L31)</f>
        <v>0</v>
      </c>
      <c r="U31" s="23"/>
      <c r="V31" s="24">
        <f>SUM(M31:O31)</f>
        <v>0</v>
      </c>
      <c r="W31" s="24"/>
      <c r="X31" s="43">
        <f t="shared" si="10"/>
        <v>1</v>
      </c>
      <c r="Y31" s="43">
        <f t="shared" si="10"/>
        <v>0</v>
      </c>
      <c r="Z31" s="44">
        <f>Y31/X31</f>
        <v>0</v>
      </c>
      <c r="AA31" s="43">
        <f>IF(Y31&gt;X31,X31,Y31)</f>
        <v>0</v>
      </c>
      <c r="AB31" s="44" t="str">
        <f>IF(IFERROR(SUM((Q31&gt;0),(S31&gt;0),(U31&gt;0),(W31&gt;0))/SUM((P31&gt;0),(R31&gt;0),(T31&gt;0),(V31&gt;0)),0)&gt;=51%,"SI","NO")</f>
        <v>NO</v>
      </c>
      <c r="AC31" s="70" t="s">
        <v>131</v>
      </c>
    </row>
    <row r="32" spans="1:29" ht="57.75" customHeight="1" x14ac:dyDescent="0.25">
      <c r="A32" s="32" t="s">
        <v>97</v>
      </c>
      <c r="B32" s="32" t="s">
        <v>73</v>
      </c>
      <c r="C32" s="32" t="s">
        <v>75</v>
      </c>
      <c r="D32" s="16">
        <v>2</v>
      </c>
      <c r="E32" s="16">
        <v>2</v>
      </c>
      <c r="F32" s="16">
        <v>2</v>
      </c>
      <c r="G32" s="25">
        <v>2</v>
      </c>
      <c r="H32" s="25">
        <v>2</v>
      </c>
      <c r="I32" s="25">
        <v>2</v>
      </c>
      <c r="J32" s="26">
        <v>2</v>
      </c>
      <c r="K32" s="26">
        <v>2</v>
      </c>
      <c r="L32" s="26">
        <v>2</v>
      </c>
      <c r="M32" s="27">
        <v>2</v>
      </c>
      <c r="N32" s="27">
        <v>2</v>
      </c>
      <c r="O32" s="27">
        <v>2</v>
      </c>
      <c r="P32" s="21">
        <f t="shared" si="9"/>
        <v>6</v>
      </c>
      <c r="Q32" s="21">
        <v>0</v>
      </c>
      <c r="R32" s="22">
        <f>SUM(G32:I32)</f>
        <v>6</v>
      </c>
      <c r="S32" s="22"/>
      <c r="T32" s="23">
        <f>SUM(J32:L32)</f>
        <v>6</v>
      </c>
      <c r="U32" s="23"/>
      <c r="V32" s="24">
        <f>SUM(M32:O32)</f>
        <v>6</v>
      </c>
      <c r="W32" s="24"/>
      <c r="X32" s="43">
        <f t="shared" si="10"/>
        <v>24</v>
      </c>
      <c r="Y32" s="43">
        <f t="shared" si="10"/>
        <v>0</v>
      </c>
      <c r="Z32" s="44">
        <f>Y32/X32</f>
        <v>0</v>
      </c>
      <c r="AA32" s="43">
        <f>IF(Y32&gt;X32,X32,Y32)</f>
        <v>0</v>
      </c>
      <c r="AB32" s="44" t="str">
        <f>IF(IFERROR(SUM((Q32&gt;0),(S32&gt;0),(U32&gt;0),(W32&gt;0))/SUM((P32&gt;0),(R32&gt;0),(T32&gt;0),(V32&gt;0)),0)&gt;=51%,"SI","NO")</f>
        <v>NO</v>
      </c>
      <c r="AC32" s="70" t="s">
        <v>131</v>
      </c>
    </row>
    <row r="33" spans="1:29" ht="57" customHeight="1" x14ac:dyDescent="0.25">
      <c r="A33" s="32" t="s">
        <v>100</v>
      </c>
      <c r="B33" s="32" t="s">
        <v>98</v>
      </c>
      <c r="C33" s="32" t="s">
        <v>75</v>
      </c>
      <c r="D33" s="16"/>
      <c r="E33" s="16"/>
      <c r="F33" s="16">
        <v>1</v>
      </c>
      <c r="G33" s="25"/>
      <c r="H33" s="25"/>
      <c r="I33" s="25">
        <v>1</v>
      </c>
      <c r="J33" s="26"/>
      <c r="K33" s="26"/>
      <c r="L33" s="26">
        <v>1</v>
      </c>
      <c r="M33" s="27"/>
      <c r="N33" s="27"/>
      <c r="O33" s="27">
        <v>1</v>
      </c>
      <c r="P33" s="21">
        <f>SUM(D33:F33)</f>
        <v>1</v>
      </c>
      <c r="Q33" s="21">
        <v>0</v>
      </c>
      <c r="R33" s="22">
        <f>SUM(G33:I33)</f>
        <v>1</v>
      </c>
      <c r="S33" s="22"/>
      <c r="T33" s="23">
        <f>SUM(J33:L33)</f>
        <v>1</v>
      </c>
      <c r="U33" s="23"/>
      <c r="V33" s="24">
        <f>SUM(M33:O33)</f>
        <v>1</v>
      </c>
      <c r="W33" s="24"/>
      <c r="X33" s="43">
        <f t="shared" si="10"/>
        <v>4</v>
      </c>
      <c r="Y33" s="43">
        <f t="shared" si="10"/>
        <v>0</v>
      </c>
      <c r="Z33" s="44">
        <f>Y33/X33</f>
        <v>0</v>
      </c>
      <c r="AA33" s="43">
        <f>IF(Y33&gt;X33,X33,Y33)</f>
        <v>0</v>
      </c>
      <c r="AB33" s="44" t="str">
        <f>IF(IFERROR(SUM((Q33&gt;0),(S33&gt;0),(U33&gt;0),(W33&gt;0))/SUM((P33&gt;0),(R33&gt;0),(T33&gt;0),(V33&gt;0)),0)&gt;=51%,"SI","NO")</f>
        <v>NO</v>
      </c>
      <c r="AC33" s="70" t="s">
        <v>131</v>
      </c>
    </row>
    <row r="34" spans="1:29" ht="115.5" customHeight="1" x14ac:dyDescent="0.25">
      <c r="A34" s="32" t="s">
        <v>101</v>
      </c>
      <c r="B34" s="32" t="s">
        <v>74</v>
      </c>
      <c r="C34" s="32" t="s">
        <v>75</v>
      </c>
      <c r="D34" s="16"/>
      <c r="E34" s="16"/>
      <c r="F34" s="16"/>
      <c r="G34" s="25"/>
      <c r="H34" s="25"/>
      <c r="I34" s="25"/>
      <c r="J34" s="26"/>
      <c r="K34" s="26"/>
      <c r="L34" s="26">
        <v>1</v>
      </c>
      <c r="M34" s="27"/>
      <c r="N34" s="27"/>
      <c r="O34" s="27"/>
      <c r="P34" s="21">
        <f>SUM(D34:F34)</f>
        <v>0</v>
      </c>
      <c r="Q34" s="21">
        <v>0</v>
      </c>
      <c r="R34" s="22">
        <f>SUM(G34:I34)</f>
        <v>0</v>
      </c>
      <c r="S34" s="22"/>
      <c r="T34" s="23">
        <f>SUM(J34:L34)</f>
        <v>1</v>
      </c>
      <c r="U34" s="23"/>
      <c r="V34" s="24">
        <f>SUM(M34:O34)</f>
        <v>0</v>
      </c>
      <c r="W34" s="24"/>
      <c r="X34" s="43">
        <f t="shared" si="10"/>
        <v>1</v>
      </c>
      <c r="Y34" s="43">
        <f t="shared" si="10"/>
        <v>0</v>
      </c>
      <c r="Z34" s="44">
        <f>Y34/X34</f>
        <v>0</v>
      </c>
      <c r="AA34" s="43">
        <f>IF(Y34&gt;X34,X34,Y34)</f>
        <v>0</v>
      </c>
      <c r="AB34" s="44" t="str">
        <f>IF(IFERROR(SUM((Q34&gt;0),(S34&gt;0),(U34&gt;0),(W34&gt;0))/SUM((P34&gt;0),(R34&gt;0),(T34&gt;0),(V34&gt;0)),0)&gt;=51%,"SI","NO")</f>
        <v>NO</v>
      </c>
      <c r="AC34" s="70" t="s">
        <v>131</v>
      </c>
    </row>
    <row r="35" spans="1:29" ht="30" customHeight="1" x14ac:dyDescent="0.4">
      <c r="A35" s="74" t="s">
        <v>33</v>
      </c>
      <c r="B35" s="75"/>
      <c r="C35" s="75"/>
      <c r="D35" s="13">
        <f>SUM(D12:D34)</f>
        <v>23</v>
      </c>
      <c r="E35" s="13">
        <f t="shared" ref="E35:Y35" si="11">SUM(E12:E34)</f>
        <v>22</v>
      </c>
      <c r="F35" s="13">
        <f t="shared" si="11"/>
        <v>92</v>
      </c>
      <c r="G35" s="13">
        <f t="shared" si="11"/>
        <v>100</v>
      </c>
      <c r="H35" s="13">
        <f t="shared" si="11"/>
        <v>25</v>
      </c>
      <c r="I35" s="13">
        <f t="shared" si="11"/>
        <v>25</v>
      </c>
      <c r="J35" s="13">
        <f t="shared" si="11"/>
        <v>112</v>
      </c>
      <c r="K35" s="13">
        <f t="shared" si="11"/>
        <v>32</v>
      </c>
      <c r="L35" s="13">
        <f t="shared" si="11"/>
        <v>34</v>
      </c>
      <c r="M35" s="13">
        <f t="shared" si="11"/>
        <v>22</v>
      </c>
      <c r="N35" s="13">
        <f t="shared" si="11"/>
        <v>22</v>
      </c>
      <c r="O35" s="13">
        <f t="shared" si="11"/>
        <v>177</v>
      </c>
      <c r="P35" s="13">
        <f t="shared" si="11"/>
        <v>137</v>
      </c>
      <c r="Q35" s="13">
        <f t="shared" si="11"/>
        <v>0</v>
      </c>
      <c r="R35" s="13">
        <f t="shared" si="11"/>
        <v>150</v>
      </c>
      <c r="S35" s="13">
        <f t="shared" si="11"/>
        <v>0</v>
      </c>
      <c r="T35" s="13">
        <f t="shared" si="11"/>
        <v>178</v>
      </c>
      <c r="U35" s="13">
        <f t="shared" si="11"/>
        <v>0</v>
      </c>
      <c r="V35" s="13">
        <f t="shared" si="11"/>
        <v>221</v>
      </c>
      <c r="W35" s="13">
        <f t="shared" si="11"/>
        <v>0</v>
      </c>
      <c r="X35" s="13">
        <f t="shared" si="11"/>
        <v>686</v>
      </c>
      <c r="Y35" s="13">
        <f t="shared" si="11"/>
        <v>0</v>
      </c>
      <c r="Z35" s="46">
        <f>AVERAGE(Z12:Z34)</f>
        <v>0</v>
      </c>
      <c r="AA35" s="47">
        <f>SUM(AA12:AA34)/X35</f>
        <v>0</v>
      </c>
      <c r="AB35" s="45">
        <f>COUNTIFS(AB12:AB34,"SI")</f>
        <v>0</v>
      </c>
      <c r="AC35" s="45">
        <f>COUNTIFS(AC12:AC34,"SI")</f>
        <v>8</v>
      </c>
    </row>
    <row r="36" spans="1:29" ht="24.75" customHeight="1" x14ac:dyDescent="0.4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7"/>
      <c r="AB36" s="8"/>
    </row>
    <row r="37" spans="1:29" ht="24.75" customHeight="1" x14ac:dyDescent="0.45">
      <c r="A37" s="7"/>
      <c r="B37" s="28" t="s">
        <v>34</v>
      </c>
      <c r="C37" s="34"/>
      <c r="D37" s="34"/>
      <c r="E37" s="72" t="s">
        <v>35</v>
      </c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 t="s">
        <v>36</v>
      </c>
      <c r="R37" s="72"/>
      <c r="S37" s="72"/>
      <c r="T37" s="72"/>
      <c r="U37" s="72"/>
      <c r="V37" s="4"/>
      <c r="W37" s="76" t="s">
        <v>37</v>
      </c>
      <c r="X37" s="76"/>
      <c r="Y37" s="76"/>
      <c r="Z37" s="76"/>
      <c r="AA37" s="76"/>
      <c r="AB37" s="8"/>
    </row>
    <row r="38" spans="1:29" ht="26.25" customHeight="1" x14ac:dyDescent="0.45">
      <c r="A38" s="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4"/>
      <c r="Q38" s="4"/>
      <c r="R38" s="4"/>
      <c r="S38" s="4"/>
      <c r="T38" s="35"/>
      <c r="U38" s="33"/>
      <c r="V38" s="4"/>
      <c r="W38" s="4"/>
      <c r="X38" s="4"/>
      <c r="Y38" s="4"/>
      <c r="Z38" s="36"/>
      <c r="AA38" s="36"/>
    </row>
    <row r="39" spans="1:29" ht="15.75" customHeight="1" x14ac:dyDescent="0.45">
      <c r="A39" s="7"/>
      <c r="B39" s="37" t="s">
        <v>49</v>
      </c>
      <c r="C39" s="34"/>
      <c r="D39" s="34"/>
      <c r="E39" s="81" t="s">
        <v>38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4"/>
      <c r="R39" s="76" t="s">
        <v>39</v>
      </c>
      <c r="S39" s="77"/>
      <c r="T39" s="77"/>
      <c r="U39" s="33"/>
      <c r="V39" s="4"/>
      <c r="W39" s="72" t="s">
        <v>40</v>
      </c>
      <c r="X39" s="72"/>
      <c r="Y39" s="72"/>
      <c r="Z39" s="72"/>
      <c r="AA39" s="72"/>
    </row>
    <row r="40" spans="1:29" ht="21" customHeight="1" x14ac:dyDescent="0.4">
      <c r="A40" s="7"/>
      <c r="B40" s="38" t="s">
        <v>69</v>
      </c>
      <c r="C40" s="39"/>
      <c r="D40" s="39"/>
      <c r="E40" s="80" t="s">
        <v>41</v>
      </c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73" t="s">
        <v>42</v>
      </c>
      <c r="R40" s="78"/>
      <c r="S40" s="78"/>
      <c r="T40" s="78"/>
      <c r="U40" s="78"/>
      <c r="V40" s="2"/>
      <c r="W40" s="73" t="s">
        <v>43</v>
      </c>
      <c r="X40" s="73"/>
      <c r="Y40" s="73"/>
      <c r="Z40" s="73"/>
      <c r="AA40" s="73"/>
    </row>
    <row r="41" spans="1:29" ht="21.75" customHeight="1" x14ac:dyDescent="0.4">
      <c r="A41" s="7"/>
      <c r="B41" s="38" t="s">
        <v>70</v>
      </c>
      <c r="C41" s="39"/>
      <c r="D41" s="39"/>
      <c r="E41" s="79" t="s">
        <v>48</v>
      </c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3" t="s">
        <v>44</v>
      </c>
      <c r="R41" s="78"/>
      <c r="S41" s="78"/>
      <c r="T41" s="78"/>
      <c r="U41" s="78"/>
      <c r="V41" s="2"/>
      <c r="W41" s="73" t="s">
        <v>45</v>
      </c>
      <c r="X41" s="73"/>
      <c r="Y41" s="73"/>
      <c r="Z41" s="73"/>
      <c r="AA41" s="73"/>
    </row>
    <row r="42" spans="1:29" ht="15.75" customHeight="1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9"/>
      <c r="Q42" s="9"/>
      <c r="R42" s="9"/>
      <c r="S42" s="9"/>
      <c r="T42" s="9"/>
      <c r="U42" s="10"/>
      <c r="V42" s="9"/>
      <c r="W42" s="11"/>
      <c r="X42" s="11"/>
      <c r="Y42" s="11"/>
      <c r="Z42" s="11"/>
      <c r="AA42" s="11"/>
    </row>
    <row r="43" spans="1:29" ht="15.75" customHeight="1" x14ac:dyDescent="0.25">
      <c r="U43" s="12"/>
    </row>
    <row r="44" spans="1:29" ht="15.75" customHeight="1" x14ac:dyDescent="0.25">
      <c r="U44" s="12"/>
    </row>
    <row r="45" spans="1:29" ht="15.75" customHeight="1" x14ac:dyDescent="0.25">
      <c r="U45" s="12"/>
    </row>
    <row r="46" spans="1:29" ht="15.75" customHeight="1" x14ac:dyDescent="0.25">
      <c r="U46" s="12"/>
    </row>
    <row r="47" spans="1:29" ht="15.75" customHeight="1" x14ac:dyDescent="0.25">
      <c r="U47" s="12"/>
    </row>
    <row r="48" spans="1:29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  <row r="999" spans="21:21" ht="15.75" customHeight="1" x14ac:dyDescent="0.25">
      <c r="U999" s="12"/>
    </row>
  </sheetData>
  <mergeCells count="39">
    <mergeCell ref="Y9:Y10"/>
    <mergeCell ref="C6:Q6"/>
    <mergeCell ref="A1:AB1"/>
    <mergeCell ref="A3:AB3"/>
    <mergeCell ref="A4:AB4"/>
    <mergeCell ref="A5:B5"/>
    <mergeCell ref="C5:P5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10:O10"/>
    <mergeCell ref="AB9:AB10"/>
    <mergeCell ref="AC9:AC10"/>
    <mergeCell ref="W39:AA39"/>
    <mergeCell ref="W40:AA40"/>
    <mergeCell ref="W41:AA41"/>
    <mergeCell ref="A14:AB14"/>
    <mergeCell ref="A29:AB29"/>
    <mergeCell ref="A35:C35"/>
    <mergeCell ref="E37:P37"/>
    <mergeCell ref="Q37:U37"/>
    <mergeCell ref="W37:AA37"/>
    <mergeCell ref="R39:T39"/>
    <mergeCell ref="Q40:U40"/>
    <mergeCell ref="Q41:U41"/>
    <mergeCell ref="E41:P41"/>
    <mergeCell ref="E40:P40"/>
    <mergeCell ref="E39:P39"/>
  </mergeCells>
  <phoneticPr fontId="17" type="noConversion"/>
  <pageMargins left="0.59055118110236227" right="0.43307086614173229" top="0.59055118110236227" bottom="3.937007874015748E-2" header="0" footer="0"/>
  <pageSetup scale="36" fitToHeight="0" orientation="landscape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0716-BD73-46F8-BC1D-63129F85BD88}">
  <sheetPr>
    <tabColor rgb="FFFF0000"/>
  </sheetPr>
  <dimension ref="B1:D17"/>
  <sheetViews>
    <sheetView workbookViewId="0">
      <pane ySplit="5" topLeftCell="A9" activePane="bottomLeft" state="frozen"/>
      <selection pane="bottomLeft" activeCell="C13" sqref="C13"/>
    </sheetView>
  </sheetViews>
  <sheetFormatPr baseColWidth="10" defaultRowHeight="15" x14ac:dyDescent="0.25"/>
  <cols>
    <col min="1" max="1" width="4" style="51" customWidth="1"/>
    <col min="2" max="2" width="37.140625" style="48" customWidth="1"/>
    <col min="3" max="3" width="49.140625" style="49" customWidth="1"/>
    <col min="4" max="4" width="41.42578125" style="50" customWidth="1"/>
    <col min="5" max="5" width="45.85546875" style="51" customWidth="1"/>
    <col min="6" max="16384" width="11.42578125" style="51"/>
  </cols>
  <sheetData>
    <row r="1" spans="2:4" ht="6" customHeight="1" x14ac:dyDescent="0.25"/>
    <row r="2" spans="2:4" ht="24" customHeight="1" x14ac:dyDescent="0.25">
      <c r="B2" s="93" t="s">
        <v>106</v>
      </c>
      <c r="C2" s="94"/>
      <c r="D2" s="94"/>
    </row>
    <row r="3" spans="2:4" ht="24" customHeight="1" x14ac:dyDescent="0.25">
      <c r="B3" s="95" t="s">
        <v>107</v>
      </c>
      <c r="C3" s="95"/>
      <c r="D3" s="95"/>
    </row>
    <row r="4" spans="2:4" ht="5.25" customHeight="1" thickBot="1" x14ac:dyDescent="0.3"/>
    <row r="5" spans="2:4" s="55" customFormat="1" ht="22.5" customHeight="1" thickBot="1" x14ac:dyDescent="0.3">
      <c r="B5" s="52" t="s">
        <v>108</v>
      </c>
      <c r="C5" s="53" t="s">
        <v>109</v>
      </c>
      <c r="D5" s="54" t="s">
        <v>110</v>
      </c>
    </row>
    <row r="6" spans="2:4" ht="45" x14ac:dyDescent="0.25">
      <c r="B6" s="56" t="s">
        <v>5</v>
      </c>
      <c r="C6" s="57" t="s">
        <v>111</v>
      </c>
      <c r="D6" s="58" t="s">
        <v>112</v>
      </c>
    </row>
    <row r="7" spans="2:4" ht="60" x14ac:dyDescent="0.25">
      <c r="B7" s="59" t="s">
        <v>6</v>
      </c>
      <c r="C7" s="60" t="s">
        <v>113</v>
      </c>
      <c r="D7" s="61" t="s">
        <v>112</v>
      </c>
    </row>
    <row r="8" spans="2:4" ht="45" x14ac:dyDescent="0.25">
      <c r="B8" s="59" t="s">
        <v>7</v>
      </c>
      <c r="C8" s="60" t="s">
        <v>114</v>
      </c>
      <c r="D8" s="61" t="s">
        <v>112</v>
      </c>
    </row>
    <row r="9" spans="2:4" ht="45" x14ac:dyDescent="0.25">
      <c r="B9" s="59" t="s">
        <v>8</v>
      </c>
      <c r="C9" s="60" t="s">
        <v>115</v>
      </c>
      <c r="D9" s="61" t="s">
        <v>112</v>
      </c>
    </row>
    <row r="10" spans="2:4" ht="30" x14ac:dyDescent="0.25">
      <c r="B10" s="59" t="s">
        <v>9</v>
      </c>
      <c r="C10" s="60" t="s">
        <v>116</v>
      </c>
      <c r="D10" s="62" t="s">
        <v>117</v>
      </c>
    </row>
    <row r="11" spans="2:4" ht="25.5" x14ac:dyDescent="0.25">
      <c r="B11" s="63" t="s">
        <v>28</v>
      </c>
      <c r="C11" s="60" t="s">
        <v>118</v>
      </c>
      <c r="D11" s="64" t="s">
        <v>119</v>
      </c>
    </row>
    <row r="12" spans="2:4" ht="38.25" x14ac:dyDescent="0.25">
      <c r="B12" s="63" t="s">
        <v>29</v>
      </c>
      <c r="C12" s="60" t="s">
        <v>120</v>
      </c>
      <c r="D12" s="65" t="s">
        <v>121</v>
      </c>
    </row>
    <row r="13" spans="2:4" ht="25.5" x14ac:dyDescent="0.25">
      <c r="B13" s="59" t="s">
        <v>27</v>
      </c>
      <c r="C13" s="60" t="s">
        <v>122</v>
      </c>
      <c r="D13" s="64" t="s">
        <v>119</v>
      </c>
    </row>
    <row r="14" spans="2:4" ht="38.25" x14ac:dyDescent="0.25">
      <c r="B14" s="59" t="s">
        <v>102</v>
      </c>
      <c r="C14" s="60" t="s">
        <v>123</v>
      </c>
      <c r="D14" s="64" t="s">
        <v>124</v>
      </c>
    </row>
    <row r="15" spans="2:4" ht="30" x14ac:dyDescent="0.25">
      <c r="B15" s="59" t="s">
        <v>103</v>
      </c>
      <c r="C15" s="60" t="s">
        <v>125</v>
      </c>
      <c r="D15" s="66" t="s">
        <v>126</v>
      </c>
    </row>
    <row r="16" spans="2:4" ht="25.5" x14ac:dyDescent="0.25">
      <c r="B16" s="59" t="s">
        <v>104</v>
      </c>
      <c r="C16" s="60" t="s">
        <v>127</v>
      </c>
      <c r="D16" s="66" t="s">
        <v>128</v>
      </c>
    </row>
    <row r="17" spans="2:4" ht="23.25" customHeight="1" thickBot="1" x14ac:dyDescent="0.3">
      <c r="B17" s="67" t="s">
        <v>105</v>
      </c>
      <c r="C17" s="68" t="s">
        <v>129</v>
      </c>
      <c r="D17" s="69" t="s">
        <v>128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2026-05-18T15:37:55Z</cp:lastPrinted>
  <dcterms:created xsi:type="dcterms:W3CDTF">2019-11-05T19:27:23Z</dcterms:created>
  <dcterms:modified xsi:type="dcterms:W3CDTF">2026-09-11T16:00:41Z</dcterms:modified>
</cp:coreProperties>
</file>