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21875AB3-CD14-4CB3-B4D4-A07BB1106F8D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2026'!$A$1:$AB$42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AC34" i="3" l="1"/>
  <c r="Y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D34" i="3"/>
  <c r="Y32" i="3"/>
  <c r="Y31" i="3"/>
  <c r="Y30" i="3"/>
  <c r="Y29" i="3"/>
  <c r="Y28" i="3"/>
  <c r="Y27" i="3"/>
  <c r="Y25" i="3"/>
  <c r="Y24" i="3"/>
  <c r="Y23" i="3"/>
  <c r="Y22" i="3"/>
  <c r="Y21" i="3"/>
  <c r="Y20" i="3"/>
  <c r="Y19" i="3"/>
  <c r="Y18" i="3"/>
  <c r="Y16" i="3"/>
  <c r="Y15" i="3"/>
  <c r="Y14" i="3"/>
  <c r="Y13" i="3"/>
  <c r="Y12" i="3"/>
  <c r="P21" i="3"/>
  <c r="P22" i="3"/>
  <c r="P23" i="3"/>
  <c r="P24" i="3"/>
  <c r="P25" i="3"/>
  <c r="P20" i="3"/>
  <c r="P19" i="3"/>
  <c r="Y34" i="3" l="1"/>
  <c r="V32" i="3"/>
  <c r="T32" i="3"/>
  <c r="R32" i="3"/>
  <c r="P32" i="3"/>
  <c r="AB32" i="3" l="1"/>
  <c r="X32" i="3"/>
  <c r="V15" i="3"/>
  <c r="T15" i="3"/>
  <c r="R15" i="3"/>
  <c r="P15" i="3"/>
  <c r="AA32" i="3" l="1"/>
  <c r="Z32" i="3"/>
  <c r="X15" i="3"/>
  <c r="AB15" i="3"/>
  <c r="P28" i="3"/>
  <c r="V28" i="3"/>
  <c r="V29" i="3"/>
  <c r="V30" i="3"/>
  <c r="V31" i="3"/>
  <c r="T28" i="3"/>
  <c r="T29" i="3"/>
  <c r="T30" i="3"/>
  <c r="T31" i="3"/>
  <c r="R28" i="3"/>
  <c r="R29" i="3"/>
  <c r="R30" i="3"/>
  <c r="R31" i="3"/>
  <c r="R27" i="3"/>
  <c r="P29" i="3"/>
  <c r="P30" i="3"/>
  <c r="V19" i="3"/>
  <c r="T19" i="3"/>
  <c r="R19" i="3"/>
  <c r="X19" i="3" l="1"/>
  <c r="AB19" i="3"/>
  <c r="AB29" i="3"/>
  <c r="X29" i="3"/>
  <c r="X28" i="3"/>
  <c r="AB28" i="3"/>
  <c r="X30" i="3"/>
  <c r="AB30" i="3"/>
  <c r="AA15" i="3"/>
  <c r="Z15" i="3"/>
  <c r="Z19" i="3" l="1"/>
  <c r="AA19" i="3"/>
  <c r="AA30" i="3"/>
  <c r="Z30" i="3"/>
  <c r="AA28" i="3"/>
  <c r="Z28" i="3"/>
  <c r="AA29" i="3"/>
  <c r="Z29" i="3"/>
  <c r="R23" i="3"/>
  <c r="T23" i="3"/>
  <c r="V23" i="3"/>
  <c r="X23" i="3" l="1"/>
  <c r="AB23" i="3"/>
  <c r="V22" i="3"/>
  <c r="T22" i="3"/>
  <c r="R22" i="3"/>
  <c r="AB22" i="3" l="1"/>
  <c r="X22" i="3"/>
  <c r="Z23" i="3"/>
  <c r="AA23" i="3"/>
  <c r="P16" i="3"/>
  <c r="V27" i="3"/>
  <c r="V25" i="3"/>
  <c r="P13" i="3"/>
  <c r="P14" i="3"/>
  <c r="P12" i="3"/>
  <c r="V33" i="3"/>
  <c r="T33" i="3"/>
  <c r="R33" i="3"/>
  <c r="P33" i="3"/>
  <c r="P31" i="3"/>
  <c r="T27" i="3"/>
  <c r="P27" i="3"/>
  <c r="T25" i="3"/>
  <c r="R25" i="3"/>
  <c r="V24" i="3"/>
  <c r="T24" i="3"/>
  <c r="R24" i="3"/>
  <c r="V21" i="3"/>
  <c r="T21" i="3"/>
  <c r="R21" i="3"/>
  <c r="V20" i="3"/>
  <c r="T20" i="3"/>
  <c r="R20" i="3"/>
  <c r="V18" i="3"/>
  <c r="T18" i="3"/>
  <c r="R18" i="3"/>
  <c r="P18" i="3"/>
  <c r="V16" i="3"/>
  <c r="T16" i="3"/>
  <c r="R16" i="3"/>
  <c r="V14" i="3"/>
  <c r="T14" i="3"/>
  <c r="R14" i="3"/>
  <c r="V13" i="3"/>
  <c r="T13" i="3"/>
  <c r="R13" i="3"/>
  <c r="V12" i="3"/>
  <c r="T12" i="3"/>
  <c r="R12" i="3"/>
  <c r="AB18" i="3" l="1"/>
  <c r="X18" i="3"/>
  <c r="X31" i="3"/>
  <c r="AB31" i="3"/>
  <c r="X24" i="3"/>
  <c r="AB24" i="3"/>
  <c r="AB25" i="3"/>
  <c r="X25" i="3"/>
  <c r="X33" i="3"/>
  <c r="AB33" i="3"/>
  <c r="AA22" i="3"/>
  <c r="Z22" i="3"/>
  <c r="AB20" i="3"/>
  <c r="X20" i="3"/>
  <c r="X21" i="3"/>
  <c r="AB21" i="3"/>
  <c r="AB27" i="3"/>
  <c r="X27" i="3"/>
  <c r="AB12" i="3"/>
  <c r="X12" i="3"/>
  <c r="AB14" i="3"/>
  <c r="X14" i="3"/>
  <c r="X13" i="3"/>
  <c r="AB13" i="3"/>
  <c r="AB16" i="3"/>
  <c r="X16" i="3"/>
  <c r="AA25" i="3" l="1"/>
  <c r="Z25" i="3"/>
  <c r="Z21" i="3"/>
  <c r="AA21" i="3"/>
  <c r="AB34" i="3"/>
  <c r="Z31" i="3"/>
  <c r="AA31" i="3"/>
  <c r="Z24" i="3"/>
  <c r="AA24" i="3"/>
  <c r="AA27" i="3"/>
  <c r="Z27" i="3"/>
  <c r="Z18" i="3"/>
  <c r="AA18" i="3"/>
  <c r="AA20" i="3"/>
  <c r="Z20" i="3"/>
  <c r="AA33" i="3"/>
  <c r="Z33" i="3"/>
  <c r="Z13" i="3"/>
  <c r="AA13" i="3"/>
  <c r="AA14" i="3"/>
  <c r="Z14" i="3"/>
  <c r="Z12" i="3"/>
  <c r="AA12" i="3"/>
  <c r="Z16" i="3"/>
  <c r="AA16" i="3"/>
  <c r="Z34" i="3" l="1"/>
  <c r="AA3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11E4F0A6-9CB9-47BF-8410-AA4CCF2A87E6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E5B896DD-6A16-44B0-8A58-4EF01AE7697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25114E98-D597-4AC5-A89E-298EF2AD4AA5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1DE1BE02-7503-4D8A-8D89-998431A71F44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2A8EBAA2-3933-4550-B1C4-816C08B5A9E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<sst xmlns="http://schemas.openxmlformats.org/spreadsheetml/2006/main" count="187" uniqueCount="143">
  <si>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</si>
  <si>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</si>
  <si>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</si>
  <si>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</si>
  <si>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</si>
  <si>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</si>
  <si>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</si>
  <si>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</si>
  <si>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</si>
  <si>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</si>
  <si>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</si>
  <si>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</si>
  <si>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</si>
  <si>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</si>
  <si>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</si>
  <si>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</si>
  <si>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</si>
  <si>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</si>
  <si>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</si>
  <si>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</si>
  <si>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</si>
  <si>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</si>
  <si>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</si>
  <si>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</si>
  <si>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</si>
  <si>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</si>
  <si>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</si>
  <si>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</si>
  <si>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</si>
  <si>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</si>
  <si>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</si>
  <si>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</si>
  <si>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</si>
  <si>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</si>
  <si>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</si>
  <si>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</si>
  <si>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</si>
  <si>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</si>
  <si>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</si>
  <si>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</si>
  <si>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</si>
  <si>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</si>
  <si>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</si>
  <si>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</si>
  <si>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</si>
  <si>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</si>
  <si>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</si>
  <si>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</si>
  <si>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</si>
  <si>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</si>
  <si>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TESORERIA MUNICIPAL</t>
  </si>
  <si>
    <t xml:space="preserve">CATASTRO </t>
  </si>
  <si>
    <t>ING. LEONEL GARCÍA CADENA</t>
  </si>
  <si>
    <t xml:space="preserve"> TITULAR DE CATASTRO MPAL.</t>
  </si>
  <si>
    <t>Aplicar un 30% de descuento en el pago predial durante enero, 20% de desc. en febrero y 10% de desc en marzo.</t>
  </si>
  <si>
    <t>Cobro de impuesto predial.</t>
  </si>
  <si>
    <t>Registro de predios.</t>
  </si>
  <si>
    <t>Tramites de traslado de dominio.</t>
  </si>
  <si>
    <t>Avaluos</t>
  </si>
  <si>
    <t>Tramites de cambio de propietario</t>
  </si>
  <si>
    <t>Predios capturados en la cartografia y vinculados al padron alfanumerico.</t>
  </si>
  <si>
    <t>Revision de planos mediante coordenadas UTM para extender avaluos catastrales, traslados de dominio, registros de predios y cambios de propietarios.</t>
  </si>
  <si>
    <t>Lograr un incremento de recaudacion para el ejercicio fiscal 2026, esperando que al aplicar todas las actividades y con el apoyo de la ciudadanía en general, se logren las metas establecidas.</t>
  </si>
  <si>
    <t>Incentivar a la ciudadanía el pago oportuno del impuesto predial, obteniendo beneficios de descuentos.</t>
  </si>
  <si>
    <t>Realizar una rifa por pronto pago en el impuesto predial</t>
  </si>
  <si>
    <t>Copias de tarjetas cual sea el caso</t>
  </si>
  <si>
    <t>Aplicación del beneficio del 50% del impuesto predial a quienes acrediten ser: pensionados, jubilados, adultos mayores o personas con discapacidad.</t>
  </si>
  <si>
    <t>Promocionar los descuentos en el pago de impuesto predial 2026, a traves de pinta de bardas y lonas en todas las comunidades.</t>
  </si>
  <si>
    <t>Obtener un incremento de recaudación, para que el Municipio pueda proveer servicios públicos a las comunidades tales como: alumbrado, pavimentación, drenaje, alcantarillado, etc.</t>
  </si>
  <si>
    <t>Incrementar el padrón de contribuyentes, con el objetivo de otorgarle a la ciudadanía un número de cuenta predial a su registro, para identificar su predio.</t>
  </si>
  <si>
    <t>Actualizar los datos de propietario, predio y movimientos en el sistema de administracion predial, al mismo tiempo dar certeza jurídica al patrimonio de la ciudadanía que lo adquiere.</t>
  </si>
  <si>
    <t>Llevar un control de remisiones sobre pagos de avalúos, que ingresan en el Municipio.</t>
  </si>
  <si>
    <t>Actualizar la informacion y movimientos que se realizan en los predios registrados en el sistema.</t>
  </si>
  <si>
    <t>Supervisar mediante las coordenadas UTM que las medidas y orientaciones concuerden con los planos a fin de evitar duplicidad de predios.</t>
  </si>
  <si>
    <t>Mantener la cartografia catastral actualizada y georreferenciada del municipio.</t>
  </si>
  <si>
    <t>Coadyuvar al fortalecimiento de los ingresos del Municipio.</t>
  </si>
  <si>
    <t>Realizar mecanismos de participacion ciudadana mediante encuestas con relacion a sus pagos prediales.</t>
  </si>
  <si>
    <t>Evidencia de cuestionario.</t>
  </si>
  <si>
    <t>Mediante la recopilacion de opinion y percepcion de los contribuyentes se mejora la gestion publica de los servicios, enfocandose en las necesidades de la ciudadania y/o comunidad.</t>
  </si>
  <si>
    <t>Oficio autorizado</t>
  </si>
  <si>
    <t>Padron de contribuyentes</t>
  </si>
  <si>
    <t>Hojas de traslado</t>
  </si>
  <si>
    <t>Acuse de recibido</t>
  </si>
  <si>
    <t>Cartografia</t>
  </si>
  <si>
    <t>Guia Consultiva de Desempeño</t>
  </si>
  <si>
    <t>Reporte trimestral a la Dirección de Recaudación en el portal de Sistema de Agua y Predial (SAP) Y Catastro del Estado.</t>
  </si>
  <si>
    <t>Reporte trimestral al area de archivo municipal para la Guia para la Integracion y Rendicion de los Informes de Gestion Financiera y Cuenta Publica</t>
  </si>
  <si>
    <t>Reporte de avances trimestrales del POA.</t>
  </si>
  <si>
    <t>Entrega de informacion trimestral del Sistema de Control Interno Institucional</t>
  </si>
  <si>
    <t>Dar a conocer las actividades y acciones del área de Catastro Municipal, para evaluar los alcances de las actividades programadas.</t>
  </si>
  <si>
    <t>Dar a conocer las actividades realizadas del area de catastro.</t>
  </si>
  <si>
    <t xml:space="preserve">En seguimiento a la entrega de informacion trimestral establecido en los lineamientos del convenio de colaboracion administrativa, en materia catastral, celebrado entre el Municipio y el Institulo Catastral del Estado. </t>
  </si>
  <si>
    <t>Dar seguimiento en la entrega de informacion trimestral.</t>
  </si>
  <si>
    <t>Dar a conocer las actividades del área, para evaluar los objetivo y metas realizadas.</t>
  </si>
  <si>
    <t>Elaborar y entregar formatos del sistema de Control Interno Intitucional</t>
  </si>
  <si>
    <t>Reporte</t>
  </si>
  <si>
    <t>Portal (SAP) y oficios</t>
  </si>
  <si>
    <t>oficios</t>
  </si>
  <si>
    <t>Formatos sellados de recibido</t>
  </si>
  <si>
    <t>Numero de cuentas beneficiadas.</t>
  </si>
  <si>
    <t>Solicitudes</t>
  </si>
  <si>
    <t>POA (Progrma Operativo Anual)</t>
  </si>
  <si>
    <t>Reporte de actividades quincenal del area de Catastro.</t>
  </si>
  <si>
    <t>Dar un informe de metas logradas.</t>
  </si>
  <si>
    <t>Informe</t>
  </si>
  <si>
    <t>Formato POA</t>
  </si>
  <si>
    <t>Ademas de fomenar la regularizacion en los pagos de impuestos, al incentivar que los ciudadanos cumplan con sus obligaciones fiscales, mejora la recaudacion predial.</t>
  </si>
  <si>
    <t>Mediante este Programa o Plan en el area de catastro, se evalua el desempeño de las actividades que se realizan, para garantizar una gestion catastral confiable y eficiente al servicio del Municipio.</t>
  </si>
  <si>
    <t>Informe de Gobierno</t>
  </si>
  <si>
    <t>Entregar POA anual.</t>
  </si>
  <si>
    <t>Facturas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</si>
  <si>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</si>
  <si>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</si>
  <si>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</si>
  <si>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</si>
  <si>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</si>
  <si>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</si>
  <si>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</si>
  <si>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</si>
  <si>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</si>
  <si>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</si>
  <si>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</si>
  <si>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</si>
  <si>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</si>
  <si>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</si>
  <si>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</si>
  <si>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</si>
  <si>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</si>
  <si>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</si>
  <si>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</si>
  <si>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</si>
  <si>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</si>
  <si>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</si>
  <si>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</si>
  <si>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</si>
  <si>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</si>
  <si>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</si>
  <si>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</si>
  <si>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</si>
  <si>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1. UN GOBIERNO CERCANO, JUSTO Y HONESTO DE LA MANO CON EL PUEBLO DE SANTIAGO DE ANAYA.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</si>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</sst>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8" fillId="0" borderId="0" applyFont="0" applyFill="0" applyBorder="0" applyAlignment="0" applyProtection="0"/>
    <xf numFmtId="0" fontId="31" fillId="0" borderId="2"/>
    <xf numFmtId="0" fontId="2" fillId="0" borderId="2"/>
  </cellStyleXfs>
  <cellXfs count="101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4" fillId="0" borderId="0" xfId="0" applyFont="1"/>
    <xf numFmtId="9" fontId="3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21" fillId="0" borderId="0" xfId="0" applyFont="1"/>
    <xf numFmtId="0" fontId="34" fillId="3" borderId="3" xfId="0" applyFont="1" applyFill="1" applyBorder="1" applyAlignment="1">
      <alignment horizontal="center" vertical="center" wrapText="1"/>
    </xf>
    <xf numFmtId="0" fontId="32" fillId="0" borderId="3" xfId="2" applyFont="1" applyBorder="1" applyAlignment="1" applyProtection="1">
      <alignment horizontal="center" vertical="center"/>
      <protection locked="0"/>
    </xf>
    <xf numFmtId="9" fontId="32" fillId="0" borderId="3" xfId="1" applyFont="1" applyFill="1" applyBorder="1" applyAlignment="1" applyProtection="1">
      <alignment horizontal="center" vertical="center" wrapText="1"/>
      <protection locked="0"/>
    </xf>
    <xf numFmtId="0" fontId="32" fillId="8" borderId="3" xfId="2" applyFont="1" applyFill="1" applyBorder="1" applyAlignment="1">
      <alignment horizontal="center" vertical="center" wrapText="1"/>
    </xf>
    <xf numFmtId="9" fontId="32" fillId="8" borderId="3" xfId="1" applyFont="1" applyFill="1" applyBorder="1" applyAlignment="1">
      <alignment horizontal="center" vertical="center" wrapText="1"/>
    </xf>
    <xf numFmtId="9" fontId="35" fillId="8" borderId="3" xfId="1" applyFont="1" applyFill="1" applyBorder="1" applyAlignment="1">
      <alignment horizontal="center" vertical="center" wrapText="1"/>
    </xf>
    <xf numFmtId="0" fontId="36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6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39" fillId="9" borderId="10" xfId="3" applyFont="1" applyFill="1" applyBorder="1" applyAlignment="1">
      <alignment horizontal="center" vertical="center" wrapText="1"/>
    </xf>
    <xf numFmtId="0" fontId="29" fillId="9" borderId="10" xfId="3" applyFont="1" applyFill="1" applyBorder="1" applyAlignment="1">
      <alignment horizontal="center" vertical="center" wrapText="1"/>
    </xf>
    <xf numFmtId="0" fontId="39" fillId="9" borderId="10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39" fillId="10" borderId="11" xfId="2" applyFont="1" applyFill="1" applyBorder="1" applyAlignment="1" applyProtection="1">
      <alignment horizontal="left" vertical="center" wrapText="1"/>
      <protection locked="0"/>
    </xf>
    <xf numFmtId="0" fontId="2" fillId="0" borderId="12" xfId="3" applyBorder="1" applyAlignment="1">
      <alignment horizontal="left" vertical="center" wrapText="1"/>
    </xf>
    <xf numFmtId="0" fontId="31" fillId="11" borderId="13" xfId="2" applyFill="1" applyBorder="1" applyAlignment="1" applyProtection="1">
      <alignment horizontal="left" vertical="center" wrapText="1"/>
      <protection locked="0"/>
    </xf>
    <xf numFmtId="0" fontId="39" fillId="10" borderId="14" xfId="2" applyFont="1" applyFill="1" applyBorder="1" applyAlignment="1" applyProtection="1">
      <alignment horizontal="left" vertical="center" wrapText="1"/>
      <protection locked="0"/>
    </xf>
    <xf numFmtId="0" fontId="2" fillId="0" borderId="15" xfId="3" applyBorder="1" applyAlignment="1">
      <alignment horizontal="left" vertical="center" wrapText="1"/>
    </xf>
    <xf numFmtId="0" fontId="31" fillId="11" borderId="16" xfId="2" applyFill="1" applyBorder="1" applyAlignment="1" applyProtection="1">
      <alignment horizontal="left" vertical="center" wrapText="1"/>
      <protection locked="0"/>
    </xf>
    <xf numFmtId="0" fontId="31" fillId="11" borderId="16" xfId="2" quotePrefix="1" applyFill="1" applyBorder="1" applyAlignment="1" applyProtection="1">
      <alignment horizontal="left" vertical="center" wrapText="1"/>
      <protection locked="0"/>
    </xf>
    <xf numFmtId="0" fontId="41" fillId="10" borderId="14" xfId="3" applyFont="1" applyFill="1" applyBorder="1" applyAlignment="1">
      <alignment horizontal="left" vertical="center" indent="2"/>
    </xf>
    <xf numFmtId="0" fontId="36" fillId="8" borderId="16" xfId="3" applyFont="1" applyFill="1" applyBorder="1" applyAlignment="1">
      <alignment horizontal="left" vertical="center" wrapText="1"/>
    </xf>
    <xf numFmtId="0" fontId="36" fillId="12" borderId="16" xfId="3" applyFont="1" applyFill="1" applyBorder="1" applyAlignment="1">
      <alignment horizontal="left" vertical="center" wrapText="1"/>
    </xf>
    <xf numFmtId="0" fontId="42" fillId="8" borderId="16" xfId="3" applyFont="1" applyFill="1" applyBorder="1" applyAlignment="1">
      <alignment horizontal="left" vertical="center" wrapText="1"/>
    </xf>
    <xf numFmtId="0" fontId="39" fillId="10" borderId="17" xfId="2" applyFont="1" applyFill="1" applyBorder="1" applyAlignment="1" applyProtection="1">
      <alignment horizontal="left" vertical="center" wrapText="1"/>
      <protection locked="0"/>
    </xf>
    <xf numFmtId="0" fontId="2" fillId="0" borderId="18" xfId="3" applyBorder="1" applyAlignment="1">
      <alignment horizontal="left" vertical="center" wrapText="1"/>
    </xf>
    <xf numFmtId="0" fontId="42" fillId="8" borderId="19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1" fillId="0" borderId="20" xfId="2" applyBorder="1" applyAlignment="1">
      <alignment horizontal="center" vertical="center" wrapText="1"/>
    </xf>
    <xf numFmtId="0" fontId="33" fillId="8" borderId="3" xfId="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/>
    </xf>
    <xf numFmtId="0" fontId="2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3" fillId="0" borderId="0" xfId="0" applyFont="1" applyAlignment="1">
      <alignment horizontal="right"/>
    </xf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2" fillId="8" borderId="7" xfId="2" applyFont="1" applyFill="1" applyBorder="1" applyAlignment="1" applyProtection="1">
      <alignment horizontal="center" vertical="center" wrapText="1"/>
      <protection locked="0"/>
    </xf>
    <xf numFmtId="0" fontId="32" fillId="8" borderId="8" xfId="2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20" fillId="0" borderId="3" xfId="0" applyFont="1" applyBorder="1"/>
    <xf numFmtId="0" fontId="27" fillId="0" borderId="0" xfId="0" applyFont="1"/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37" fillId="9" borderId="7" xfId="2" applyFont="1" applyFill="1" applyBorder="1" applyAlignment="1" applyProtection="1">
      <alignment horizontal="center" vertical="center" wrapText="1"/>
      <protection locked="0"/>
    </xf>
    <xf numFmtId="0" fontId="37" fillId="9" borderId="8" xfId="2" applyFont="1" applyFill="1" applyBorder="1" applyAlignment="1" applyProtection="1">
      <alignment horizontal="center" vertical="center" wrapText="1"/>
      <protection locked="0"/>
    </xf>
    <xf numFmtId="0" fontId="38" fillId="0" borderId="9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DC04AB89-B2EC-4517-A17B-D4A8B7744162}"/>
    <cellStyle name="Normal 3" xfId="3" xr:uid="{97101D6F-56B3-4C81-A57D-F9BE6C2A9CF8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998"/>
  <sheetViews>
    <sheetView tabSelected="1" view="pageLayout" topLeftCell="D31" zoomScale="60" zoomScaleNormal="55" zoomScaleSheetLayoutView="85" zoomScalePageLayoutView="60" workbookViewId="0">
      <selection activeCell="AB33" sqref="AB33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4" width="6.28515625" customWidth="1"/>
    <col min="5" max="5" width="5.710937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5"/>
  </cols>
  <sheetData>
    <row r="1" spans="1:29" ht="23.25" x14ac:dyDescent="0.45">
      <c r="A1" s="80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9" ht="23.25" x14ac:dyDescent="0.45">
      <c r="A2" s="28"/>
      <c r="B2" s="46"/>
      <c r="C2" s="4" t="s">
        <v>139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9" ht="23.25" x14ac:dyDescent="0.45">
      <c r="A3" s="80" t="s">
        <v>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9" ht="23.25" x14ac:dyDescent="0.45">
      <c r="A4" s="80" t="s">
        <v>46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9" ht="23.25" x14ac:dyDescent="0.45">
      <c r="A5" s="82" t="s">
        <v>1</v>
      </c>
      <c r="B5" s="81"/>
      <c r="C5" s="78" t="s">
        <v>50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78" t="s">
        <v>51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4"/>
      <c r="S6" s="4"/>
      <c r="T6" s="4"/>
      <c r="U6" s="33"/>
      <c r="V6" s="4" t="s">
        <v>3</v>
      </c>
      <c r="W6" s="4"/>
      <c r="X6" s="4"/>
      <c r="Y6" s="4"/>
      <c r="Z6" s="4" t="s">
        <v>4</v>
      </c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6" t="s">
        <v>5</v>
      </c>
      <c r="B8" s="86" t="s">
        <v>6</v>
      </c>
      <c r="C8" s="86" t="s">
        <v>7</v>
      </c>
      <c r="D8" s="87" t="s">
        <v>8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6" t="s">
        <v>9</v>
      </c>
      <c r="Q8" s="85"/>
      <c r="R8" s="85"/>
      <c r="S8" s="85"/>
      <c r="T8" s="85"/>
      <c r="U8" s="85"/>
      <c r="V8" s="85"/>
      <c r="W8" s="85"/>
      <c r="X8" s="86" t="s">
        <v>10</v>
      </c>
      <c r="Y8" s="86"/>
      <c r="Z8" s="85"/>
      <c r="AA8" s="85"/>
      <c r="AB8" s="85"/>
    </row>
    <row r="9" spans="1:29" ht="50.25" customHeight="1" x14ac:dyDescent="0.25">
      <c r="A9" s="85"/>
      <c r="B9" s="85"/>
      <c r="C9" s="85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88" t="s">
        <v>23</v>
      </c>
      <c r="Q9" s="89"/>
      <c r="R9" s="88" t="s">
        <v>24</v>
      </c>
      <c r="S9" s="89"/>
      <c r="T9" s="88" t="s">
        <v>25</v>
      </c>
      <c r="U9" s="89"/>
      <c r="V9" s="88" t="s">
        <v>26</v>
      </c>
      <c r="W9" s="89"/>
      <c r="X9" s="77" t="s">
        <v>27</v>
      </c>
      <c r="Y9" s="77" t="s">
        <v>111</v>
      </c>
      <c r="Z9" s="77" t="s">
        <v>112</v>
      </c>
      <c r="AA9" s="77" t="s">
        <v>113</v>
      </c>
      <c r="AB9" s="77" t="s">
        <v>114</v>
      </c>
      <c r="AC9" s="76" t="s">
        <v>140</v>
      </c>
    </row>
    <row r="10" spans="1:29" ht="16.5" x14ac:dyDescent="0.25">
      <c r="A10" s="87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29" t="s">
        <v>28</v>
      </c>
      <c r="Q10" s="47" t="s">
        <v>29</v>
      </c>
      <c r="R10" s="29" t="s">
        <v>28</v>
      </c>
      <c r="S10" s="47" t="s">
        <v>29</v>
      </c>
      <c r="T10" s="29" t="s">
        <v>28</v>
      </c>
      <c r="U10" s="47" t="s">
        <v>29</v>
      </c>
      <c r="V10" s="29" t="s">
        <v>28</v>
      </c>
      <c r="W10" s="47" t="s">
        <v>29</v>
      </c>
      <c r="X10" s="77"/>
      <c r="Y10" s="77"/>
      <c r="Z10" s="77"/>
      <c r="AA10" s="77"/>
      <c r="AB10" s="77"/>
      <c r="AC10" s="76"/>
    </row>
    <row r="11" spans="1:29" ht="30" customHeight="1" x14ac:dyDescent="0.25">
      <c r="A11" s="83" t="s">
        <v>30</v>
      </c>
      <c r="B11" s="84"/>
      <c r="C11" s="8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9" ht="78" customHeight="1" x14ac:dyDescent="0.25">
      <c r="A12" s="32" t="s">
        <v>67</v>
      </c>
      <c r="B12" s="32" t="s">
        <v>63</v>
      </c>
      <c r="C12" s="32" t="s">
        <v>100</v>
      </c>
      <c r="D12" s="30">
        <v>1</v>
      </c>
      <c r="E12" s="16"/>
      <c r="F12" s="17"/>
      <c r="G12" s="18"/>
      <c r="H12" s="18"/>
      <c r="I12" s="18"/>
      <c r="J12" s="19"/>
      <c r="K12" s="19"/>
      <c r="L12" s="19"/>
      <c r="M12" s="20"/>
      <c r="N12" s="20"/>
      <c r="O12" s="20"/>
      <c r="P12" s="21">
        <f>SUM(D12:F12)</f>
        <v>1</v>
      </c>
      <c r="Q12" s="21">
        <v>0</v>
      </c>
      <c r="R12" s="22">
        <f>SUM(G12:I12)</f>
        <v>0</v>
      </c>
      <c r="S12" s="22"/>
      <c r="T12" s="23">
        <f>SUM(J12:L12)</f>
        <v>0</v>
      </c>
      <c r="U12" s="23"/>
      <c r="V12" s="24">
        <f>SUM(M12:O12)</f>
        <v>0</v>
      </c>
      <c r="W12" s="24"/>
      <c r="X12" s="48">
        <f t="shared" ref="X12:Y16" si="0">P12+R12+T12+V12</f>
        <v>1</v>
      </c>
      <c r="Y12" s="48">
        <f t="shared" si="0"/>
        <v>0</v>
      </c>
      <c r="Z12" s="49">
        <f>Y12/X12</f>
        <v>0</v>
      </c>
      <c r="AA12" s="48">
        <f>IF(Y12&gt;X12,X12,Y12)</f>
        <v>0</v>
      </c>
      <c r="AB12" s="49" t="str">
        <f>IF(IFERROR(SUM((Q12&gt;0),(S12&gt;0),(U12&gt;0),(W12&gt;0))/SUM((P12&gt;0),(R12&gt;0),(T12&gt;0),(V12&gt;0)),0)&gt;=51%,"SI","NO")</f>
        <v>NO</v>
      </c>
      <c r="AC12" s="75" t="s">
        <v>141</v>
      </c>
    </row>
    <row r="13" spans="1:29" ht="79.5" customHeight="1" x14ac:dyDescent="0.25">
      <c r="A13" s="31" t="s">
        <v>54</v>
      </c>
      <c r="B13" s="32" t="s">
        <v>62</v>
      </c>
      <c r="C13" s="32" t="s">
        <v>99</v>
      </c>
      <c r="D13" s="30">
        <v>1800</v>
      </c>
      <c r="E13" s="16">
        <v>310</v>
      </c>
      <c r="F13" s="17">
        <v>155</v>
      </c>
      <c r="G13" s="18"/>
      <c r="H13" s="18"/>
      <c r="I13" s="18"/>
      <c r="J13" s="19"/>
      <c r="K13" s="19"/>
      <c r="L13" s="19"/>
      <c r="M13" s="20"/>
      <c r="N13" s="20"/>
      <c r="O13" s="20"/>
      <c r="P13" s="21">
        <f t="shared" ref="P13:P14" si="1">SUM(D13:F13)</f>
        <v>2265</v>
      </c>
      <c r="Q13" s="21">
        <v>0</v>
      </c>
      <c r="R13" s="22">
        <f>SUM(G13:I13)</f>
        <v>0</v>
      </c>
      <c r="S13" s="22"/>
      <c r="T13" s="23">
        <f>SUM(J13:L13)</f>
        <v>0</v>
      </c>
      <c r="U13" s="23"/>
      <c r="V13" s="24">
        <f>SUM(M13:O13)</f>
        <v>0</v>
      </c>
      <c r="W13" s="24"/>
      <c r="X13" s="48">
        <f t="shared" si="0"/>
        <v>2265</v>
      </c>
      <c r="Y13" s="48">
        <f t="shared" si="0"/>
        <v>0</v>
      </c>
      <c r="Z13" s="49">
        <f>Y13/X13</f>
        <v>0</v>
      </c>
      <c r="AA13" s="48">
        <f>IF(Y13&gt;X13,X13,Y13)</f>
        <v>0</v>
      </c>
      <c r="AB13" s="49" t="str">
        <f>IF(IFERROR(SUM((Q13&gt;0),(S13&gt;0),(U13&gt;0),(W13&gt;0))/SUM((P13&gt;0),(R13&gt;0),(T13&gt;0),(V13&gt;0)),0)&gt;=51%,"SI","NO")</f>
        <v>NO</v>
      </c>
      <c r="AC13" s="75" t="s">
        <v>141</v>
      </c>
    </row>
    <row r="14" spans="1:29" ht="82.5" customHeight="1" x14ac:dyDescent="0.25">
      <c r="A14" s="32" t="s">
        <v>66</v>
      </c>
      <c r="B14" s="32" t="s">
        <v>106</v>
      </c>
      <c r="C14" s="32" t="s">
        <v>65</v>
      </c>
      <c r="D14" s="30">
        <v>1025</v>
      </c>
      <c r="E14" s="16">
        <v>190</v>
      </c>
      <c r="F14" s="17">
        <v>120</v>
      </c>
      <c r="G14" s="18"/>
      <c r="H14" s="18"/>
      <c r="I14" s="18"/>
      <c r="J14" s="19"/>
      <c r="K14" s="19"/>
      <c r="L14" s="19"/>
      <c r="M14" s="20"/>
      <c r="N14" s="20"/>
      <c r="O14" s="20"/>
      <c r="P14" s="21">
        <f t="shared" si="1"/>
        <v>1335</v>
      </c>
      <c r="Q14" s="21">
        <v>0</v>
      </c>
      <c r="R14" s="22">
        <f>SUM(G14:I14)</f>
        <v>0</v>
      </c>
      <c r="S14" s="22"/>
      <c r="T14" s="23">
        <f>SUM(J14:L14)</f>
        <v>0</v>
      </c>
      <c r="U14" s="23"/>
      <c r="V14" s="24">
        <f>SUM(M14:O14)</f>
        <v>0</v>
      </c>
      <c r="W14" s="24"/>
      <c r="X14" s="48">
        <f t="shared" si="0"/>
        <v>1335</v>
      </c>
      <c r="Y14" s="48">
        <f t="shared" si="0"/>
        <v>0</v>
      </c>
      <c r="Z14" s="49">
        <f>Y14/X14</f>
        <v>0</v>
      </c>
      <c r="AA14" s="48">
        <f>IF(Y14&gt;X14,X14,Y14)</f>
        <v>0</v>
      </c>
      <c r="AB14" s="49" t="str">
        <f>IF(IFERROR(SUM((Q14&gt;0),(S14&gt;0),(U14&gt;0),(W14&gt;0))/SUM((P14&gt;0),(R14&gt;0),(T14&gt;0),(V14&gt;0)),0)&gt;=51%,"SI","NO")</f>
        <v>NO</v>
      </c>
      <c r="AC14" s="75" t="s">
        <v>141</v>
      </c>
    </row>
    <row r="15" spans="1:29" ht="82.5" customHeight="1" x14ac:dyDescent="0.4">
      <c r="A15" s="31" t="s">
        <v>76</v>
      </c>
      <c r="B15" s="45" t="s">
        <v>78</v>
      </c>
      <c r="C15" s="32" t="s">
        <v>77</v>
      </c>
      <c r="D15" s="16">
        <v>1000</v>
      </c>
      <c r="E15" s="16">
        <v>250</v>
      </c>
      <c r="F15" s="17">
        <v>150</v>
      </c>
      <c r="G15" s="18">
        <v>75</v>
      </c>
      <c r="H15" s="18">
        <v>70</v>
      </c>
      <c r="I15" s="18">
        <v>70</v>
      </c>
      <c r="J15" s="19">
        <v>65</v>
      </c>
      <c r="K15" s="19">
        <v>30</v>
      </c>
      <c r="L15" s="19">
        <v>30</v>
      </c>
      <c r="M15" s="20">
        <v>25</v>
      </c>
      <c r="N15" s="20">
        <v>15</v>
      </c>
      <c r="O15" s="20">
        <v>5</v>
      </c>
      <c r="P15" s="21">
        <f>SUM(D15:F15)</f>
        <v>1400</v>
      </c>
      <c r="Q15" s="21">
        <v>0</v>
      </c>
      <c r="R15" s="22">
        <f>SUM(G15:I15)</f>
        <v>215</v>
      </c>
      <c r="S15" s="22"/>
      <c r="T15" s="23">
        <f>SUM(J15:L15)</f>
        <v>125</v>
      </c>
      <c r="U15" s="23"/>
      <c r="V15" s="24">
        <f>SUM(M15:O15)</f>
        <v>45</v>
      </c>
      <c r="W15" s="24"/>
      <c r="X15" s="48">
        <f t="shared" si="0"/>
        <v>1785</v>
      </c>
      <c r="Y15" s="48">
        <f t="shared" si="0"/>
        <v>0</v>
      </c>
      <c r="Z15" s="49">
        <f>Y15/X15</f>
        <v>0</v>
      </c>
      <c r="AA15" s="48">
        <f>IF(Y15&gt;X15,X15,Y15)</f>
        <v>0</v>
      </c>
      <c r="AB15" s="49" t="str">
        <f>IF(IFERROR(SUM((Q15&gt;0),(S15&gt;0),(U15&gt;0),(W15&gt;0))/SUM((P15&gt;0),(R15&gt;0),(T15&gt;0),(V15&gt;0)),0)&gt;=51%,"SI","NO")</f>
        <v>NO</v>
      </c>
      <c r="AC15" s="75" t="s">
        <v>141</v>
      </c>
    </row>
    <row r="16" spans="1:29" ht="80.25" customHeight="1" x14ac:dyDescent="0.4">
      <c r="A16" s="31" t="s">
        <v>109</v>
      </c>
      <c r="B16" s="40" t="s">
        <v>107</v>
      </c>
      <c r="C16" s="32" t="s">
        <v>105</v>
      </c>
      <c r="D16" s="16">
        <v>1</v>
      </c>
      <c r="E16" s="16"/>
      <c r="F16" s="17"/>
      <c r="G16" s="18"/>
      <c r="H16" s="18"/>
      <c r="I16" s="18"/>
      <c r="J16" s="19"/>
      <c r="K16" s="19"/>
      <c r="L16" s="19"/>
      <c r="M16" s="20"/>
      <c r="N16" s="20"/>
      <c r="O16" s="20"/>
      <c r="P16" s="21">
        <f>SUM(D16:F16)</f>
        <v>1</v>
      </c>
      <c r="Q16" s="21">
        <v>0</v>
      </c>
      <c r="R16" s="22">
        <f>SUM(G16:I16)</f>
        <v>0</v>
      </c>
      <c r="S16" s="22"/>
      <c r="T16" s="23">
        <f>SUM(J16:L16)</f>
        <v>0</v>
      </c>
      <c r="U16" s="23"/>
      <c r="V16" s="24">
        <f>SUM(M16:O16)</f>
        <v>0</v>
      </c>
      <c r="W16" s="24"/>
      <c r="X16" s="48">
        <f t="shared" si="0"/>
        <v>1</v>
      </c>
      <c r="Y16" s="48">
        <f t="shared" si="0"/>
        <v>0</v>
      </c>
      <c r="Z16" s="49">
        <f>Y16/X16</f>
        <v>0</v>
      </c>
      <c r="AA16" s="48">
        <f>IF(Y16&gt;X16,X16,Y16)</f>
        <v>0</v>
      </c>
      <c r="AB16" s="49" t="str">
        <f>IF(IFERROR(SUM((Q16&gt;0),(S16&gt;0),(U16&gt;0),(W16&gt;0))/SUM((P16&gt;0),(R16&gt;0),(T16&gt;0),(V16&gt;0)),0)&gt;=51%,"SI","NO")</f>
        <v>NO</v>
      </c>
      <c r="AC16" s="75" t="s">
        <v>141</v>
      </c>
    </row>
    <row r="17" spans="1:29" ht="30" customHeight="1" x14ac:dyDescent="0.4">
      <c r="A17" s="92" t="s">
        <v>31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</row>
    <row r="18" spans="1:29" ht="57" customHeight="1" x14ac:dyDescent="0.25">
      <c r="A18" s="32" t="s">
        <v>64</v>
      </c>
      <c r="B18" s="41" t="s">
        <v>75</v>
      </c>
      <c r="C18" s="32" t="s">
        <v>79</v>
      </c>
      <c r="D18" s="16"/>
      <c r="E18" s="16"/>
      <c r="F18" s="16">
        <v>1</v>
      </c>
      <c r="G18" s="18"/>
      <c r="H18" s="18"/>
      <c r="I18" s="18"/>
      <c r="J18" s="19"/>
      <c r="K18" s="19"/>
      <c r="L18" s="19"/>
      <c r="M18" s="20"/>
      <c r="N18" s="20"/>
      <c r="O18" s="20"/>
      <c r="P18" s="21">
        <f>SUM(D18:F18)</f>
        <v>1</v>
      </c>
      <c r="Q18" s="21">
        <v>0</v>
      </c>
      <c r="R18" s="22">
        <f t="shared" ref="R18:R25" si="2">SUM(G18:I18)</f>
        <v>0</v>
      </c>
      <c r="S18" s="22"/>
      <c r="T18" s="23">
        <f t="shared" ref="T18:T25" si="3">SUM(J18:L18)</f>
        <v>0</v>
      </c>
      <c r="U18" s="23"/>
      <c r="V18" s="24">
        <f t="shared" ref="V18:V25" si="4">SUM(M18:O18)</f>
        <v>0</v>
      </c>
      <c r="W18" s="24"/>
      <c r="X18" s="48">
        <f t="shared" ref="X18:Y21" si="5">P18+R18+T18+V18</f>
        <v>1</v>
      </c>
      <c r="Y18" s="48">
        <f t="shared" si="5"/>
        <v>0</v>
      </c>
      <c r="Z18" s="49">
        <f>Y18/X18</f>
        <v>0</v>
      </c>
      <c r="AA18" s="48">
        <f>IF(Y18&gt;X18,X18,Y18)</f>
        <v>0</v>
      </c>
      <c r="AB18" s="49" t="str">
        <f>IF(IFERROR(SUM((Q18&gt;0),(S18&gt;0),(U18&gt;0),(W18&gt;0))/SUM((P18&gt;0),(R18&gt;0),(T18&gt;0),(V18&gt;0)),0)&gt;=51%,"SI","NO")</f>
        <v>NO</v>
      </c>
      <c r="AC18" s="75" t="s">
        <v>141</v>
      </c>
    </row>
    <row r="19" spans="1:29" ht="80.25" customHeight="1" x14ac:dyDescent="0.25">
      <c r="A19" s="32" t="s">
        <v>55</v>
      </c>
      <c r="B19" s="32" t="s">
        <v>68</v>
      </c>
      <c r="C19" s="32" t="s">
        <v>110</v>
      </c>
      <c r="D19" s="16">
        <v>3253</v>
      </c>
      <c r="E19" s="16">
        <v>580</v>
      </c>
      <c r="F19" s="16">
        <v>270</v>
      </c>
      <c r="G19" s="18">
        <v>100</v>
      </c>
      <c r="H19" s="18">
        <v>90</v>
      </c>
      <c r="I19" s="18">
        <v>85</v>
      </c>
      <c r="J19" s="19">
        <v>75</v>
      </c>
      <c r="K19" s="19">
        <v>47</v>
      </c>
      <c r="L19" s="19">
        <v>45</v>
      </c>
      <c r="M19" s="20">
        <v>43</v>
      </c>
      <c r="N19" s="20">
        <v>35</v>
      </c>
      <c r="O19" s="20">
        <v>10</v>
      </c>
      <c r="P19" s="21">
        <f>SUM(D19:F19)</f>
        <v>4103</v>
      </c>
      <c r="Q19" s="21">
        <v>0</v>
      </c>
      <c r="R19" s="22">
        <f t="shared" si="2"/>
        <v>275</v>
      </c>
      <c r="S19" s="22"/>
      <c r="T19" s="23">
        <f t="shared" si="3"/>
        <v>167</v>
      </c>
      <c r="U19" s="23"/>
      <c r="V19" s="24">
        <f t="shared" si="4"/>
        <v>88</v>
      </c>
      <c r="W19" s="24"/>
      <c r="X19" s="48">
        <f t="shared" si="5"/>
        <v>4633</v>
      </c>
      <c r="Y19" s="48">
        <f t="shared" si="5"/>
        <v>0</v>
      </c>
      <c r="Z19" s="49">
        <f>Y19/X19</f>
        <v>0</v>
      </c>
      <c r="AA19" s="48">
        <f>IF(Y19&gt;X19,X19,Y19)</f>
        <v>0</v>
      </c>
      <c r="AB19" s="49" t="str">
        <f>IF(IFERROR(SUM((Q19&gt;0),(S19&gt;0),(U19&gt;0),(W19&gt;0))/SUM((P19&gt;0),(R19&gt;0),(T19&gt;0),(V19&gt;0)),0)&gt;=51%,"SI","NO")</f>
        <v>NO</v>
      </c>
      <c r="AC19" s="75" t="s">
        <v>142</v>
      </c>
    </row>
    <row r="20" spans="1:29" ht="78.75" customHeight="1" x14ac:dyDescent="0.25">
      <c r="A20" s="32" t="s">
        <v>56</v>
      </c>
      <c r="B20" s="32" t="s">
        <v>69</v>
      </c>
      <c r="C20" s="32" t="s">
        <v>80</v>
      </c>
      <c r="D20" s="16">
        <v>10</v>
      </c>
      <c r="E20" s="16">
        <v>15</v>
      </c>
      <c r="F20" s="16">
        <v>16</v>
      </c>
      <c r="G20" s="18">
        <v>13</v>
      </c>
      <c r="H20" s="18">
        <v>14</v>
      </c>
      <c r="I20" s="18">
        <v>16</v>
      </c>
      <c r="J20" s="19">
        <v>10</v>
      </c>
      <c r="K20" s="19">
        <v>10</v>
      </c>
      <c r="L20" s="19">
        <v>8</v>
      </c>
      <c r="M20" s="20">
        <v>11</v>
      </c>
      <c r="N20" s="20">
        <v>7</v>
      </c>
      <c r="O20" s="20">
        <v>3</v>
      </c>
      <c r="P20" s="21">
        <f>SUM(D20:F20)</f>
        <v>41</v>
      </c>
      <c r="Q20" s="21">
        <v>0</v>
      </c>
      <c r="R20" s="22">
        <f t="shared" si="2"/>
        <v>43</v>
      </c>
      <c r="S20" s="22"/>
      <c r="T20" s="23">
        <f t="shared" si="3"/>
        <v>28</v>
      </c>
      <c r="U20" s="23"/>
      <c r="V20" s="24">
        <f t="shared" si="4"/>
        <v>21</v>
      </c>
      <c r="W20" s="24"/>
      <c r="X20" s="48">
        <f t="shared" si="5"/>
        <v>133</v>
      </c>
      <c r="Y20" s="48">
        <f t="shared" si="5"/>
        <v>0</v>
      </c>
      <c r="Z20" s="49">
        <f>Y20/X20</f>
        <v>0</v>
      </c>
      <c r="AA20" s="48">
        <f>IF(Y20&gt;X20,X20,Y20)</f>
        <v>0</v>
      </c>
      <c r="AB20" s="49" t="str">
        <f>IF(IFERROR(SUM((Q20&gt;0),(S20&gt;0),(U20&gt;0),(W20&gt;0))/SUM((P20&gt;0),(R20&gt;0),(T20&gt;0),(V20&gt;0)),0)&gt;=51%,"SI","NO")</f>
        <v>NO</v>
      </c>
      <c r="AC20" s="75" t="s">
        <v>142</v>
      </c>
    </row>
    <row r="21" spans="1:29" ht="73.5" customHeight="1" x14ac:dyDescent="0.25">
      <c r="A21" s="32" t="s">
        <v>57</v>
      </c>
      <c r="B21" s="32" t="s">
        <v>70</v>
      </c>
      <c r="C21" s="32" t="s">
        <v>81</v>
      </c>
      <c r="D21" s="16">
        <v>7</v>
      </c>
      <c r="E21" s="16">
        <v>9</v>
      </c>
      <c r="F21" s="16">
        <v>15</v>
      </c>
      <c r="G21" s="18">
        <v>15</v>
      </c>
      <c r="H21" s="18">
        <v>15</v>
      </c>
      <c r="I21" s="18">
        <v>15</v>
      </c>
      <c r="J21" s="19">
        <v>15</v>
      </c>
      <c r="K21" s="19">
        <v>15</v>
      </c>
      <c r="L21" s="19">
        <v>15</v>
      </c>
      <c r="M21" s="20">
        <v>14</v>
      </c>
      <c r="N21" s="20">
        <v>14</v>
      </c>
      <c r="O21" s="20">
        <v>5</v>
      </c>
      <c r="P21" s="21">
        <f t="shared" ref="P21:P25" si="6">SUM(D21:F21)</f>
        <v>31</v>
      </c>
      <c r="Q21" s="21">
        <v>0</v>
      </c>
      <c r="R21" s="22">
        <f t="shared" si="2"/>
        <v>45</v>
      </c>
      <c r="S21" s="22"/>
      <c r="T21" s="23">
        <f t="shared" si="3"/>
        <v>45</v>
      </c>
      <c r="U21" s="23"/>
      <c r="V21" s="24">
        <f t="shared" si="4"/>
        <v>33</v>
      </c>
      <c r="W21" s="24"/>
      <c r="X21" s="48">
        <f t="shared" si="5"/>
        <v>154</v>
      </c>
      <c r="Y21" s="48">
        <f t="shared" si="5"/>
        <v>0</v>
      </c>
      <c r="Z21" s="49">
        <f>Y21/X21</f>
        <v>0</v>
      </c>
      <c r="AA21" s="48">
        <f>IF(Y21&gt;X21,X21,Y21)</f>
        <v>0</v>
      </c>
      <c r="AB21" s="49" t="str">
        <f>IF(IFERROR(SUM((Q21&gt;0),(S21&gt;0),(U21&gt;0),(W21&gt;0))/SUM((P21&gt;0),(R21&gt;0),(T21&gt;0),(V21&gt;0)),0)&gt;=51%,"SI","NO")</f>
        <v>NO</v>
      </c>
      <c r="AC21" s="75" t="s">
        <v>142</v>
      </c>
    </row>
    <row r="22" spans="1:29" ht="57.75" customHeight="1" x14ac:dyDescent="0.25">
      <c r="A22" s="32" t="s">
        <v>58</v>
      </c>
      <c r="B22" s="32" t="s">
        <v>71</v>
      </c>
      <c r="C22" s="32" t="s">
        <v>82</v>
      </c>
      <c r="D22" s="16">
        <v>3</v>
      </c>
      <c r="E22" s="16">
        <v>15</v>
      </c>
      <c r="F22" s="16">
        <v>18</v>
      </c>
      <c r="G22" s="18">
        <v>16</v>
      </c>
      <c r="H22" s="18">
        <v>15</v>
      </c>
      <c r="I22" s="18">
        <v>20</v>
      </c>
      <c r="J22" s="19">
        <v>15</v>
      </c>
      <c r="K22" s="19">
        <v>16</v>
      </c>
      <c r="L22" s="19">
        <v>17</v>
      </c>
      <c r="M22" s="20">
        <v>15</v>
      </c>
      <c r="N22" s="20">
        <v>14</v>
      </c>
      <c r="O22" s="20">
        <v>4</v>
      </c>
      <c r="P22" s="21">
        <f t="shared" si="6"/>
        <v>36</v>
      </c>
      <c r="Q22" s="21">
        <v>0</v>
      </c>
      <c r="R22" s="22">
        <f t="shared" si="2"/>
        <v>51</v>
      </c>
      <c r="S22" s="22"/>
      <c r="T22" s="23">
        <f t="shared" si="3"/>
        <v>48</v>
      </c>
      <c r="U22" s="23"/>
      <c r="V22" s="24">
        <f t="shared" si="4"/>
        <v>33</v>
      </c>
      <c r="W22" s="24"/>
      <c r="X22" s="48">
        <f t="shared" ref="X22:X25" si="7">P22+R22+T22+V22</f>
        <v>168</v>
      </c>
      <c r="Y22" s="48">
        <f t="shared" ref="Y22:Y25" si="8">Q22+S22+U22+W22</f>
        <v>0</v>
      </c>
      <c r="Z22" s="49">
        <f t="shared" ref="Z22:Z25" si="9">Y22/X22</f>
        <v>0</v>
      </c>
      <c r="AA22" s="48">
        <f t="shared" ref="AA22:AA25" si="10">IF(Y22&gt;X22,X22,Y22)</f>
        <v>0</v>
      </c>
      <c r="AB22" s="49" t="str">
        <f t="shared" ref="AB22:AB25" si="11">IF(IFERROR(SUM((Q22&gt;0),(S22&gt;0),(U22&gt;0),(W22&gt;0))/SUM((P22&gt;0),(R22&gt;0),(T22&gt;0),(V22&gt;0)),0)&gt;=51%,"SI","NO")</f>
        <v>NO</v>
      </c>
      <c r="AC22" s="75" t="s">
        <v>142</v>
      </c>
    </row>
    <row r="23" spans="1:29" ht="57.75" customHeight="1" x14ac:dyDescent="0.25">
      <c r="A23" s="32" t="s">
        <v>59</v>
      </c>
      <c r="B23" s="32" t="s">
        <v>72</v>
      </c>
      <c r="C23" s="32" t="s">
        <v>100</v>
      </c>
      <c r="D23" s="16">
        <v>2</v>
      </c>
      <c r="E23" s="16">
        <v>4</v>
      </c>
      <c r="F23" s="16">
        <v>5</v>
      </c>
      <c r="G23" s="18">
        <v>5</v>
      </c>
      <c r="H23" s="18">
        <v>4</v>
      </c>
      <c r="I23" s="18">
        <v>3</v>
      </c>
      <c r="J23" s="19">
        <v>3</v>
      </c>
      <c r="K23" s="19">
        <v>3</v>
      </c>
      <c r="L23" s="19">
        <v>3</v>
      </c>
      <c r="M23" s="20">
        <v>3</v>
      </c>
      <c r="N23" s="20">
        <v>3</v>
      </c>
      <c r="O23" s="20">
        <v>2</v>
      </c>
      <c r="P23" s="21">
        <f t="shared" si="6"/>
        <v>11</v>
      </c>
      <c r="Q23" s="21">
        <v>0</v>
      </c>
      <c r="R23" s="22">
        <f t="shared" si="2"/>
        <v>12</v>
      </c>
      <c r="S23" s="22"/>
      <c r="T23" s="23">
        <f t="shared" si="3"/>
        <v>9</v>
      </c>
      <c r="U23" s="23"/>
      <c r="V23" s="24">
        <f t="shared" si="4"/>
        <v>8</v>
      </c>
      <c r="W23" s="24"/>
      <c r="X23" s="48">
        <f t="shared" si="7"/>
        <v>40</v>
      </c>
      <c r="Y23" s="48">
        <f t="shared" si="8"/>
        <v>0</v>
      </c>
      <c r="Z23" s="49">
        <f t="shared" si="9"/>
        <v>0</v>
      </c>
      <c r="AA23" s="48">
        <f t="shared" si="10"/>
        <v>0</v>
      </c>
      <c r="AB23" s="49" t="str">
        <f t="shared" si="11"/>
        <v>NO</v>
      </c>
      <c r="AC23" s="75" t="s">
        <v>142</v>
      </c>
    </row>
    <row r="24" spans="1:29" ht="56.25" customHeight="1" x14ac:dyDescent="0.25">
      <c r="A24" s="32" t="s">
        <v>60</v>
      </c>
      <c r="B24" s="32" t="s">
        <v>74</v>
      </c>
      <c r="C24" s="32" t="s">
        <v>83</v>
      </c>
      <c r="D24" s="16">
        <v>10</v>
      </c>
      <c r="E24" s="16">
        <v>15</v>
      </c>
      <c r="F24" s="16">
        <v>16</v>
      </c>
      <c r="G24" s="18">
        <v>13</v>
      </c>
      <c r="H24" s="18">
        <v>14</v>
      </c>
      <c r="I24" s="18">
        <v>16</v>
      </c>
      <c r="J24" s="19">
        <v>10</v>
      </c>
      <c r="K24" s="19">
        <v>10</v>
      </c>
      <c r="L24" s="19">
        <v>8</v>
      </c>
      <c r="M24" s="20">
        <v>11</v>
      </c>
      <c r="N24" s="20">
        <v>7</v>
      </c>
      <c r="O24" s="20">
        <v>3</v>
      </c>
      <c r="P24" s="21">
        <f t="shared" si="6"/>
        <v>41</v>
      </c>
      <c r="Q24" s="21">
        <v>0</v>
      </c>
      <c r="R24" s="22">
        <f t="shared" si="2"/>
        <v>43</v>
      </c>
      <c r="S24" s="22"/>
      <c r="T24" s="23">
        <f t="shared" si="3"/>
        <v>28</v>
      </c>
      <c r="U24" s="23"/>
      <c r="V24" s="24">
        <f t="shared" si="4"/>
        <v>21</v>
      </c>
      <c r="W24" s="24"/>
      <c r="X24" s="48">
        <f t="shared" si="7"/>
        <v>133</v>
      </c>
      <c r="Y24" s="48">
        <f t="shared" si="8"/>
        <v>0</v>
      </c>
      <c r="Z24" s="49">
        <f t="shared" si="9"/>
        <v>0</v>
      </c>
      <c r="AA24" s="48">
        <f t="shared" si="10"/>
        <v>0</v>
      </c>
      <c r="AB24" s="49" t="str">
        <f t="shared" si="11"/>
        <v>NO</v>
      </c>
      <c r="AC24" s="75" t="s">
        <v>142</v>
      </c>
    </row>
    <row r="25" spans="1:29" ht="79.5" customHeight="1" x14ac:dyDescent="0.25">
      <c r="A25" s="32" t="s">
        <v>61</v>
      </c>
      <c r="B25" s="42" t="s">
        <v>73</v>
      </c>
      <c r="C25" s="32" t="s">
        <v>100</v>
      </c>
      <c r="D25" s="16">
        <v>22</v>
      </c>
      <c r="E25" s="16">
        <v>43</v>
      </c>
      <c r="F25" s="16">
        <v>54</v>
      </c>
      <c r="G25" s="18">
        <v>49</v>
      </c>
      <c r="H25" s="18">
        <v>48</v>
      </c>
      <c r="I25" s="18">
        <v>54</v>
      </c>
      <c r="J25" s="19">
        <v>43</v>
      </c>
      <c r="K25" s="19">
        <v>44</v>
      </c>
      <c r="L25" s="19">
        <v>43</v>
      </c>
      <c r="M25" s="20">
        <v>43</v>
      </c>
      <c r="N25" s="20">
        <v>38</v>
      </c>
      <c r="O25" s="20">
        <v>14</v>
      </c>
      <c r="P25" s="21">
        <f t="shared" si="6"/>
        <v>119</v>
      </c>
      <c r="Q25" s="21">
        <v>0</v>
      </c>
      <c r="R25" s="22">
        <f t="shared" si="2"/>
        <v>151</v>
      </c>
      <c r="S25" s="22"/>
      <c r="T25" s="23">
        <f t="shared" si="3"/>
        <v>130</v>
      </c>
      <c r="U25" s="23"/>
      <c r="V25" s="24">
        <f t="shared" si="4"/>
        <v>95</v>
      </c>
      <c r="W25" s="24"/>
      <c r="X25" s="48">
        <f t="shared" si="7"/>
        <v>495</v>
      </c>
      <c r="Y25" s="48">
        <f t="shared" si="8"/>
        <v>0</v>
      </c>
      <c r="Z25" s="49">
        <f t="shared" si="9"/>
        <v>0</v>
      </c>
      <c r="AA25" s="48">
        <f t="shared" si="10"/>
        <v>0</v>
      </c>
      <c r="AB25" s="49" t="str">
        <f t="shared" si="11"/>
        <v>NO</v>
      </c>
      <c r="AC25" s="75" t="s">
        <v>141</v>
      </c>
    </row>
    <row r="26" spans="1:29" ht="30" customHeight="1" x14ac:dyDescent="0.4">
      <c r="A26" s="92" t="s">
        <v>32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</row>
    <row r="27" spans="1:29" ht="57.75" customHeight="1" x14ac:dyDescent="0.25">
      <c r="A27" s="32" t="s">
        <v>84</v>
      </c>
      <c r="B27" s="32" t="s">
        <v>89</v>
      </c>
      <c r="C27" s="32" t="s">
        <v>95</v>
      </c>
      <c r="D27" s="16"/>
      <c r="E27" s="16"/>
      <c r="F27" s="43">
        <v>1</v>
      </c>
      <c r="G27" s="25"/>
      <c r="H27" s="25"/>
      <c r="I27" s="25"/>
      <c r="J27" s="26"/>
      <c r="K27" s="26"/>
      <c r="L27" s="26"/>
      <c r="M27" s="27"/>
      <c r="N27" s="27"/>
      <c r="O27" s="27"/>
      <c r="P27" s="21">
        <f t="shared" ref="P27:P33" si="12">SUM(D27:F27)</f>
        <v>1</v>
      </c>
      <c r="Q27" s="21">
        <v>0</v>
      </c>
      <c r="R27" s="22">
        <f t="shared" ref="R27:R33" si="13">SUM(G27:I27)</f>
        <v>0</v>
      </c>
      <c r="S27" s="22"/>
      <c r="T27" s="23">
        <f t="shared" ref="T27:T33" si="14">SUM(J27:L27)</f>
        <v>0</v>
      </c>
      <c r="U27" s="23"/>
      <c r="V27" s="24">
        <f t="shared" ref="V27:V33" si="15">SUM(M27:O27)</f>
        <v>0</v>
      </c>
      <c r="W27" s="24"/>
      <c r="X27" s="48">
        <f t="shared" ref="X27:X33" si="16">P27+R27+T27+V27</f>
        <v>1</v>
      </c>
      <c r="Y27" s="48">
        <f t="shared" ref="Y27:Y32" si="17">Q27+S27+U27+W27</f>
        <v>0</v>
      </c>
      <c r="Z27" s="49">
        <f t="shared" ref="Z27:Z33" si="18">Y27/X27</f>
        <v>0</v>
      </c>
      <c r="AA27" s="48">
        <f t="shared" ref="AA27:AA33" si="19">IF(Y27&gt;X27,X27,Y27)</f>
        <v>0</v>
      </c>
      <c r="AB27" s="49" t="str">
        <f t="shared" ref="AB27:AB33" si="20">IF(IFERROR(SUM((Q27&gt;0),(S27&gt;0),(U27&gt;0),(W27&gt;0))/SUM((P27&gt;0),(R27&gt;0),(T27&gt;0),(V27&gt;0)),0)&gt;=51%,"SI","NO")</f>
        <v>NO</v>
      </c>
      <c r="AC27" s="75" t="s">
        <v>141</v>
      </c>
    </row>
    <row r="28" spans="1:29" ht="57.75" customHeight="1" x14ac:dyDescent="0.25">
      <c r="A28" s="32" t="s">
        <v>102</v>
      </c>
      <c r="B28" s="32" t="s">
        <v>90</v>
      </c>
      <c r="C28" s="32" t="s">
        <v>95</v>
      </c>
      <c r="D28" s="16">
        <v>2</v>
      </c>
      <c r="E28" s="16">
        <v>2</v>
      </c>
      <c r="F28" s="43">
        <v>2</v>
      </c>
      <c r="G28" s="25">
        <v>2</v>
      </c>
      <c r="H28" s="25">
        <v>2</v>
      </c>
      <c r="I28" s="44">
        <v>2</v>
      </c>
      <c r="J28" s="26">
        <v>2</v>
      </c>
      <c r="K28" s="26">
        <v>2</v>
      </c>
      <c r="L28" s="26">
        <v>2</v>
      </c>
      <c r="M28" s="27">
        <v>2</v>
      </c>
      <c r="N28" s="27">
        <v>2</v>
      </c>
      <c r="O28" s="27">
        <v>2</v>
      </c>
      <c r="P28" s="21">
        <f t="shared" si="12"/>
        <v>6</v>
      </c>
      <c r="Q28" s="21">
        <v>0</v>
      </c>
      <c r="R28" s="22">
        <f t="shared" si="13"/>
        <v>6</v>
      </c>
      <c r="S28" s="22"/>
      <c r="T28" s="23">
        <f t="shared" si="14"/>
        <v>6</v>
      </c>
      <c r="U28" s="23"/>
      <c r="V28" s="24">
        <f t="shared" si="15"/>
        <v>6</v>
      </c>
      <c r="W28" s="24"/>
      <c r="X28" s="48">
        <f t="shared" si="16"/>
        <v>24</v>
      </c>
      <c r="Y28" s="48">
        <f t="shared" si="17"/>
        <v>0</v>
      </c>
      <c r="Z28" s="49">
        <f t="shared" si="18"/>
        <v>0</v>
      </c>
      <c r="AA28" s="48">
        <f t="shared" si="19"/>
        <v>0</v>
      </c>
      <c r="AB28" s="49" t="str">
        <f t="shared" si="20"/>
        <v>NO</v>
      </c>
      <c r="AC28" s="75" t="s">
        <v>141</v>
      </c>
    </row>
    <row r="29" spans="1:29" ht="57.75" customHeight="1" x14ac:dyDescent="0.25">
      <c r="A29" s="32" t="s">
        <v>85</v>
      </c>
      <c r="B29" s="32" t="s">
        <v>91</v>
      </c>
      <c r="C29" s="32" t="s">
        <v>96</v>
      </c>
      <c r="D29" s="16"/>
      <c r="E29" s="16"/>
      <c r="F29" s="43">
        <v>2</v>
      </c>
      <c r="G29" s="25"/>
      <c r="H29" s="25"/>
      <c r="I29" s="44">
        <v>2</v>
      </c>
      <c r="J29" s="26"/>
      <c r="K29" s="26"/>
      <c r="L29" s="26">
        <v>2</v>
      </c>
      <c r="M29" s="27"/>
      <c r="N29" s="27"/>
      <c r="O29" s="27">
        <v>2</v>
      </c>
      <c r="P29" s="21">
        <f t="shared" si="12"/>
        <v>2</v>
      </c>
      <c r="Q29" s="21">
        <v>0</v>
      </c>
      <c r="R29" s="22">
        <f t="shared" si="13"/>
        <v>2</v>
      </c>
      <c r="S29" s="22"/>
      <c r="T29" s="23">
        <f t="shared" si="14"/>
        <v>2</v>
      </c>
      <c r="U29" s="23"/>
      <c r="V29" s="24">
        <f t="shared" si="15"/>
        <v>2</v>
      </c>
      <c r="W29" s="24"/>
      <c r="X29" s="48">
        <f t="shared" si="16"/>
        <v>8</v>
      </c>
      <c r="Y29" s="48">
        <f t="shared" si="17"/>
        <v>0</v>
      </c>
      <c r="Z29" s="49">
        <f t="shared" si="18"/>
        <v>0</v>
      </c>
      <c r="AA29" s="48">
        <f t="shared" si="19"/>
        <v>0</v>
      </c>
      <c r="AB29" s="49" t="str">
        <f t="shared" si="20"/>
        <v>NO</v>
      </c>
      <c r="AC29" s="75" t="s">
        <v>141</v>
      </c>
    </row>
    <row r="30" spans="1:29" ht="57.75" customHeight="1" x14ac:dyDescent="0.25">
      <c r="A30" s="32" t="s">
        <v>86</v>
      </c>
      <c r="B30" s="32" t="s">
        <v>92</v>
      </c>
      <c r="C30" s="32" t="s">
        <v>97</v>
      </c>
      <c r="D30" s="16"/>
      <c r="E30" s="16"/>
      <c r="F30" s="43">
        <v>1</v>
      </c>
      <c r="G30" s="25"/>
      <c r="H30" s="25"/>
      <c r="I30" s="44">
        <v>1</v>
      </c>
      <c r="J30" s="26"/>
      <c r="K30" s="26"/>
      <c r="L30" s="26">
        <v>1</v>
      </c>
      <c r="M30" s="27"/>
      <c r="N30" s="27"/>
      <c r="O30" s="27">
        <v>1</v>
      </c>
      <c r="P30" s="21">
        <f t="shared" si="12"/>
        <v>1</v>
      </c>
      <c r="Q30" s="21">
        <v>0</v>
      </c>
      <c r="R30" s="22">
        <f t="shared" si="13"/>
        <v>1</v>
      </c>
      <c r="S30" s="22"/>
      <c r="T30" s="23">
        <f t="shared" si="14"/>
        <v>1</v>
      </c>
      <c r="U30" s="23"/>
      <c r="V30" s="24">
        <f t="shared" si="15"/>
        <v>1</v>
      </c>
      <c r="W30" s="24"/>
      <c r="X30" s="48">
        <f t="shared" si="16"/>
        <v>4</v>
      </c>
      <c r="Y30" s="48">
        <f t="shared" si="17"/>
        <v>0</v>
      </c>
      <c r="Z30" s="49">
        <f t="shared" si="18"/>
        <v>0</v>
      </c>
      <c r="AA30" s="48">
        <f t="shared" si="19"/>
        <v>0</v>
      </c>
      <c r="AB30" s="49" t="str">
        <f t="shared" si="20"/>
        <v>NO</v>
      </c>
      <c r="AC30" s="75" t="s">
        <v>141</v>
      </c>
    </row>
    <row r="31" spans="1:29" ht="57" customHeight="1" x14ac:dyDescent="0.25">
      <c r="A31" s="32" t="s">
        <v>87</v>
      </c>
      <c r="B31" s="32" t="s">
        <v>93</v>
      </c>
      <c r="C31" s="32" t="s">
        <v>101</v>
      </c>
      <c r="D31" s="16"/>
      <c r="E31" s="16"/>
      <c r="F31" s="43">
        <v>1</v>
      </c>
      <c r="G31" s="25"/>
      <c r="H31" s="25"/>
      <c r="I31" s="44">
        <v>1</v>
      </c>
      <c r="J31" s="26"/>
      <c r="K31" s="26"/>
      <c r="L31" s="26">
        <v>1</v>
      </c>
      <c r="M31" s="27"/>
      <c r="N31" s="27"/>
      <c r="O31" s="27">
        <v>1</v>
      </c>
      <c r="P31" s="21">
        <f t="shared" si="12"/>
        <v>1</v>
      </c>
      <c r="Q31" s="21">
        <v>0</v>
      </c>
      <c r="R31" s="22">
        <f t="shared" si="13"/>
        <v>1</v>
      </c>
      <c r="S31" s="22"/>
      <c r="T31" s="23">
        <f t="shared" si="14"/>
        <v>1</v>
      </c>
      <c r="U31" s="23"/>
      <c r="V31" s="24">
        <f t="shared" si="15"/>
        <v>1</v>
      </c>
      <c r="W31" s="24"/>
      <c r="X31" s="48">
        <f t="shared" si="16"/>
        <v>4</v>
      </c>
      <c r="Y31" s="48">
        <f t="shared" si="17"/>
        <v>0</v>
      </c>
      <c r="Z31" s="49">
        <f t="shared" si="18"/>
        <v>0</v>
      </c>
      <c r="AA31" s="48">
        <f t="shared" si="19"/>
        <v>0</v>
      </c>
      <c r="AB31" s="49" t="str">
        <f t="shared" si="20"/>
        <v>NO</v>
      </c>
      <c r="AC31" s="75" t="s">
        <v>141</v>
      </c>
    </row>
    <row r="32" spans="1:29" ht="57" customHeight="1" x14ac:dyDescent="0.25">
      <c r="A32" s="32" t="s">
        <v>88</v>
      </c>
      <c r="B32" s="32" t="s">
        <v>94</v>
      </c>
      <c r="C32" s="32" t="s">
        <v>98</v>
      </c>
      <c r="D32" s="16"/>
      <c r="E32" s="16"/>
      <c r="F32" s="43">
        <v>1</v>
      </c>
      <c r="G32" s="25"/>
      <c r="H32" s="25"/>
      <c r="I32" s="44">
        <v>1</v>
      </c>
      <c r="J32" s="26"/>
      <c r="K32" s="26"/>
      <c r="L32" s="26">
        <v>1</v>
      </c>
      <c r="M32" s="27"/>
      <c r="N32" s="27"/>
      <c r="O32" s="27">
        <v>1</v>
      </c>
      <c r="P32" s="21">
        <f t="shared" si="12"/>
        <v>1</v>
      </c>
      <c r="Q32" s="21">
        <v>0</v>
      </c>
      <c r="R32" s="22">
        <f t="shared" si="13"/>
        <v>1</v>
      </c>
      <c r="S32" s="22"/>
      <c r="T32" s="23">
        <f t="shared" si="14"/>
        <v>1</v>
      </c>
      <c r="U32" s="23"/>
      <c r="V32" s="24">
        <f t="shared" si="15"/>
        <v>1</v>
      </c>
      <c r="W32" s="24"/>
      <c r="X32" s="48">
        <f t="shared" si="16"/>
        <v>4</v>
      </c>
      <c r="Y32" s="48">
        <f t="shared" si="17"/>
        <v>0</v>
      </c>
      <c r="Z32" s="49">
        <f t="shared" si="18"/>
        <v>0</v>
      </c>
      <c r="AA32" s="48">
        <f t="shared" si="19"/>
        <v>0</v>
      </c>
      <c r="AB32" s="49" t="str">
        <f t="shared" si="20"/>
        <v>NO</v>
      </c>
      <c r="AC32" s="75" t="s">
        <v>141</v>
      </c>
    </row>
    <row r="33" spans="1:29" ht="57" customHeight="1" x14ac:dyDescent="0.25">
      <c r="A33" s="32" t="s">
        <v>108</v>
      </c>
      <c r="B33" s="32" t="s">
        <v>103</v>
      </c>
      <c r="C33" s="32" t="s">
        <v>104</v>
      </c>
      <c r="D33" s="16"/>
      <c r="E33" s="16"/>
      <c r="F33" s="43"/>
      <c r="G33" s="25"/>
      <c r="H33" s="25"/>
      <c r="I33" s="44"/>
      <c r="J33" s="26"/>
      <c r="K33" s="26">
        <v>1</v>
      </c>
      <c r="L33" s="26"/>
      <c r="M33" s="27"/>
      <c r="N33" s="27"/>
      <c r="O33" s="27"/>
      <c r="P33" s="21">
        <f t="shared" si="12"/>
        <v>0</v>
      </c>
      <c r="Q33" s="21">
        <v>0</v>
      </c>
      <c r="R33" s="22">
        <f t="shared" si="13"/>
        <v>0</v>
      </c>
      <c r="S33" s="22"/>
      <c r="T33" s="23">
        <f t="shared" si="14"/>
        <v>1</v>
      </c>
      <c r="U33" s="23"/>
      <c r="V33" s="24">
        <f t="shared" si="15"/>
        <v>0</v>
      </c>
      <c r="W33" s="24"/>
      <c r="X33" s="48">
        <f t="shared" si="16"/>
        <v>1</v>
      </c>
      <c r="Y33" s="48">
        <f>Q33+S33+U33+W33</f>
        <v>0</v>
      </c>
      <c r="Z33" s="49">
        <f t="shared" si="18"/>
        <v>0</v>
      </c>
      <c r="AA33" s="48">
        <f t="shared" si="19"/>
        <v>0</v>
      </c>
      <c r="AB33" s="49" t="str">
        <f t="shared" si="20"/>
        <v>NO</v>
      </c>
      <c r="AC33" s="75" t="s">
        <v>141</v>
      </c>
    </row>
    <row r="34" spans="1:29" ht="30" customHeight="1" x14ac:dyDescent="0.4">
      <c r="A34" s="92" t="s">
        <v>33</v>
      </c>
      <c r="B34" s="93"/>
      <c r="C34" s="93"/>
      <c r="D34" s="13">
        <f>SUM(D12:D33)</f>
        <v>7136</v>
      </c>
      <c r="E34" s="13">
        <f t="shared" ref="E34:Y34" si="21">SUM(E12:E33)</f>
        <v>1433</v>
      </c>
      <c r="F34" s="13">
        <f t="shared" si="21"/>
        <v>828</v>
      </c>
      <c r="G34" s="13">
        <f t="shared" si="21"/>
        <v>288</v>
      </c>
      <c r="H34" s="13">
        <f t="shared" si="21"/>
        <v>272</v>
      </c>
      <c r="I34" s="13">
        <f t="shared" si="21"/>
        <v>286</v>
      </c>
      <c r="J34" s="13">
        <f t="shared" si="21"/>
        <v>238</v>
      </c>
      <c r="K34" s="13">
        <f t="shared" si="21"/>
        <v>178</v>
      </c>
      <c r="L34" s="13">
        <f t="shared" si="21"/>
        <v>176</v>
      </c>
      <c r="M34" s="13">
        <f t="shared" si="21"/>
        <v>167</v>
      </c>
      <c r="N34" s="13">
        <f t="shared" si="21"/>
        <v>135</v>
      </c>
      <c r="O34" s="13">
        <f t="shared" si="21"/>
        <v>53</v>
      </c>
      <c r="P34" s="13">
        <f t="shared" si="21"/>
        <v>9397</v>
      </c>
      <c r="Q34" s="13">
        <f t="shared" si="21"/>
        <v>0</v>
      </c>
      <c r="R34" s="13">
        <f t="shared" si="21"/>
        <v>846</v>
      </c>
      <c r="S34" s="13">
        <f t="shared" si="21"/>
        <v>0</v>
      </c>
      <c r="T34" s="13">
        <f t="shared" si="21"/>
        <v>592</v>
      </c>
      <c r="U34" s="13">
        <f t="shared" si="21"/>
        <v>0</v>
      </c>
      <c r="V34" s="13">
        <f t="shared" si="21"/>
        <v>355</v>
      </c>
      <c r="W34" s="13">
        <f t="shared" si="21"/>
        <v>0</v>
      </c>
      <c r="X34" s="13">
        <f t="shared" si="21"/>
        <v>11190</v>
      </c>
      <c r="Y34" s="13">
        <f t="shared" si="21"/>
        <v>0</v>
      </c>
      <c r="Z34" s="51">
        <f>AVERAGE(Z12:Z33)</f>
        <v>0</v>
      </c>
      <c r="AA34" s="52">
        <f>SUM(AA12:AA33)/X34</f>
        <v>0</v>
      </c>
      <c r="AB34" s="50">
        <f>COUNTIFS(AB12:AB33,"SI")</f>
        <v>0</v>
      </c>
      <c r="AC34" s="50">
        <f>COUNTIFS(AC12:AC33,"SI")</f>
        <v>14</v>
      </c>
    </row>
    <row r="35" spans="1:29" ht="24.75" customHeight="1" x14ac:dyDescent="0.4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7"/>
      <c r="AB35" s="8"/>
    </row>
    <row r="36" spans="1:29" ht="24.75" customHeight="1" x14ac:dyDescent="0.45">
      <c r="A36" s="7"/>
      <c r="B36" s="28" t="s">
        <v>34</v>
      </c>
      <c r="C36" s="34"/>
      <c r="D36" s="34"/>
      <c r="E36" s="90" t="s">
        <v>35</v>
      </c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 t="s">
        <v>36</v>
      </c>
      <c r="R36" s="90"/>
      <c r="S36" s="90"/>
      <c r="T36" s="90"/>
      <c r="U36" s="90"/>
      <c r="V36" s="4"/>
      <c r="W36" s="80" t="s">
        <v>37</v>
      </c>
      <c r="X36" s="80"/>
      <c r="Y36" s="80"/>
      <c r="Z36" s="80"/>
      <c r="AA36" s="80"/>
      <c r="AB36" s="8"/>
    </row>
    <row r="37" spans="1:29" ht="26.25" customHeight="1" x14ac:dyDescent="0.45">
      <c r="A37" s="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4"/>
      <c r="Q37" s="4"/>
      <c r="R37" s="4"/>
      <c r="S37" s="4"/>
      <c r="T37" s="35"/>
      <c r="U37" s="33"/>
      <c r="V37" s="4"/>
      <c r="W37" s="4"/>
      <c r="X37" s="4"/>
      <c r="Y37" s="4"/>
      <c r="Z37" s="36"/>
      <c r="AA37" s="36"/>
    </row>
    <row r="38" spans="1:29" ht="15.75" customHeight="1" x14ac:dyDescent="0.45">
      <c r="A38" s="7"/>
      <c r="B38" s="37" t="s">
        <v>49</v>
      </c>
      <c r="C38" s="34"/>
      <c r="D38" s="34"/>
      <c r="E38" s="97" t="s">
        <v>38</v>
      </c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4"/>
      <c r="R38" s="80" t="s">
        <v>39</v>
      </c>
      <c r="S38" s="81"/>
      <c r="T38" s="81"/>
      <c r="U38" s="33"/>
      <c r="V38" s="4"/>
      <c r="W38" s="90" t="s">
        <v>40</v>
      </c>
      <c r="X38" s="90"/>
      <c r="Y38" s="90"/>
      <c r="Z38" s="90"/>
      <c r="AA38" s="90"/>
    </row>
    <row r="39" spans="1:29" ht="21" customHeight="1" x14ac:dyDescent="0.4">
      <c r="A39" s="7"/>
      <c r="B39" s="38" t="s">
        <v>52</v>
      </c>
      <c r="C39" s="39"/>
      <c r="D39" s="39"/>
      <c r="E39" s="96" t="s">
        <v>41</v>
      </c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1" t="s">
        <v>42</v>
      </c>
      <c r="R39" s="94"/>
      <c r="S39" s="94"/>
      <c r="T39" s="94"/>
      <c r="U39" s="94"/>
      <c r="V39" s="2"/>
      <c r="W39" s="91" t="s">
        <v>43</v>
      </c>
      <c r="X39" s="91"/>
      <c r="Y39" s="91"/>
      <c r="Z39" s="91"/>
      <c r="AA39" s="91"/>
    </row>
    <row r="40" spans="1:29" ht="21.75" customHeight="1" x14ac:dyDescent="0.4">
      <c r="A40" s="7"/>
      <c r="B40" s="38" t="s">
        <v>53</v>
      </c>
      <c r="C40" s="39"/>
      <c r="D40" s="39"/>
      <c r="E40" s="95" t="s">
        <v>48</v>
      </c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1" t="s">
        <v>44</v>
      </c>
      <c r="R40" s="94"/>
      <c r="S40" s="94"/>
      <c r="T40" s="94"/>
      <c r="U40" s="94"/>
      <c r="V40" s="2"/>
      <c r="W40" s="91" t="s">
        <v>45</v>
      </c>
      <c r="X40" s="91"/>
      <c r="Y40" s="91"/>
      <c r="Z40" s="91"/>
      <c r="AA40" s="91"/>
    </row>
    <row r="41" spans="1:29" ht="15.75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9"/>
      <c r="Q41" s="9"/>
      <c r="R41" s="9"/>
      <c r="S41" s="9"/>
      <c r="T41" s="9"/>
      <c r="U41" s="10"/>
      <c r="V41" s="9"/>
      <c r="W41" s="11"/>
      <c r="X41" s="11"/>
      <c r="Y41" s="11"/>
      <c r="Z41" s="11"/>
      <c r="AA41" s="11"/>
    </row>
    <row r="42" spans="1:29" ht="15.75" customHeight="1" x14ac:dyDescent="0.25">
      <c r="U42" s="12"/>
    </row>
    <row r="43" spans="1:29" ht="15.75" customHeight="1" x14ac:dyDescent="0.25">
      <c r="U43" s="12"/>
    </row>
    <row r="44" spans="1:29" ht="15.75" customHeight="1" x14ac:dyDescent="0.25">
      <c r="U44" s="12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</sheetData>
  <mergeCells count="39">
    <mergeCell ref="W38:AA38"/>
    <mergeCell ref="W39:AA39"/>
    <mergeCell ref="W40:AA40"/>
    <mergeCell ref="A17:AB17"/>
    <mergeCell ref="A26:AB26"/>
    <mergeCell ref="A34:C34"/>
    <mergeCell ref="E36:P36"/>
    <mergeCell ref="Q36:U36"/>
    <mergeCell ref="W36:AA36"/>
    <mergeCell ref="R38:T38"/>
    <mergeCell ref="Q39:U39"/>
    <mergeCell ref="Q40:U40"/>
    <mergeCell ref="E40:P40"/>
    <mergeCell ref="E39:P39"/>
    <mergeCell ref="E38:P38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AC9:AC10"/>
    <mergeCell ref="Y9:Y10"/>
    <mergeCell ref="C6:Q6"/>
    <mergeCell ref="A1:AB1"/>
    <mergeCell ref="A3:AB3"/>
    <mergeCell ref="A4:AB4"/>
    <mergeCell ref="A5:B5"/>
    <mergeCell ref="C5:P5"/>
  </mergeCells>
  <phoneticPr fontId="18" type="noConversion"/>
  <pageMargins left="0.79166666666666663" right="0.23622047244094491" top="0.59375" bottom="3.937007874015748E-2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54D6-EB83-48FC-B997-1E0093E0FAB1}">
  <sheetPr>
    <tabColor rgb="FFFF0000"/>
  </sheetPr>
  <dimension ref="B1:D17"/>
  <sheetViews>
    <sheetView workbookViewId="0">
      <pane ySplit="5" topLeftCell="A9" activePane="bottomLeft" state="frozen"/>
      <selection pane="bottomLeft" activeCell="B9" sqref="B9"/>
    </sheetView>
  </sheetViews>
  <sheetFormatPr baseColWidth="10" defaultRowHeight="15" x14ac:dyDescent="0.25"/>
  <cols>
    <col min="1" max="1" width="4" style="56" customWidth="1"/>
    <col min="2" max="2" width="37.140625" style="53" customWidth="1"/>
    <col min="3" max="3" width="49.140625" style="54" customWidth="1"/>
    <col min="4" max="4" width="41.42578125" style="55" customWidth="1"/>
    <col min="5" max="5" width="45.85546875" style="56" customWidth="1"/>
    <col min="6" max="16384" width="11.42578125" style="56"/>
  </cols>
  <sheetData>
    <row r="1" spans="2:4" ht="6" customHeight="1" x14ac:dyDescent="0.25"/>
    <row r="2" spans="2:4" ht="24" customHeight="1" x14ac:dyDescent="0.25">
      <c r="B2" s="98" t="s">
        <v>115</v>
      </c>
      <c r="C2" s="99"/>
      <c r="D2" s="99"/>
    </row>
    <row r="3" spans="2:4" ht="24" customHeight="1" x14ac:dyDescent="0.25">
      <c r="B3" s="100" t="s">
        <v>116</v>
      </c>
      <c r="C3" s="100"/>
      <c r="D3" s="100"/>
    </row>
    <row r="4" spans="2:4" ht="5.25" customHeight="1" thickBot="1" x14ac:dyDescent="0.3"/>
    <row r="5" spans="2:4" s="60" customFormat="1" ht="22.5" customHeight="1" thickBot="1" x14ac:dyDescent="0.3">
      <c r="B5" s="57" t="s">
        <v>117</v>
      </c>
      <c r="C5" s="58" t="s">
        <v>118</v>
      </c>
      <c r="D5" s="59" t="s">
        <v>119</v>
      </c>
    </row>
    <row r="6" spans="2:4" ht="45" x14ac:dyDescent="0.25">
      <c r="B6" s="61" t="s">
        <v>5</v>
      </c>
      <c r="C6" s="62" t="s">
        <v>120</v>
      </c>
      <c r="D6" s="63" t="s">
        <v>121</v>
      </c>
    </row>
    <row r="7" spans="2:4" ht="60" x14ac:dyDescent="0.25">
      <c r="B7" s="64" t="s">
        <v>6</v>
      </c>
      <c r="C7" s="65" t="s">
        <v>122</v>
      </c>
      <c r="D7" s="66" t="s">
        <v>121</v>
      </c>
    </row>
    <row r="8" spans="2:4" ht="45" x14ac:dyDescent="0.25">
      <c r="B8" s="64" t="s">
        <v>7</v>
      </c>
      <c r="C8" s="65" t="s">
        <v>123</v>
      </c>
      <c r="D8" s="66" t="s">
        <v>121</v>
      </c>
    </row>
    <row r="9" spans="2:4" ht="45" x14ac:dyDescent="0.25">
      <c r="B9" s="64" t="s">
        <v>8</v>
      </c>
      <c r="C9" s="65" t="s">
        <v>124</v>
      </c>
      <c r="D9" s="66" t="s">
        <v>121</v>
      </c>
    </row>
    <row r="10" spans="2:4" ht="30" x14ac:dyDescent="0.25">
      <c r="B10" s="64" t="s">
        <v>9</v>
      </c>
      <c r="C10" s="65" t="s">
        <v>125</v>
      </c>
      <c r="D10" s="67" t="s">
        <v>126</v>
      </c>
    </row>
    <row r="11" spans="2:4" ht="25.5" x14ac:dyDescent="0.25">
      <c r="B11" s="68" t="s">
        <v>28</v>
      </c>
      <c r="C11" s="65" t="s">
        <v>127</v>
      </c>
      <c r="D11" s="69" t="s">
        <v>128</v>
      </c>
    </row>
    <row r="12" spans="2:4" ht="38.25" x14ac:dyDescent="0.25">
      <c r="B12" s="68" t="s">
        <v>29</v>
      </c>
      <c r="C12" s="65" t="s">
        <v>129</v>
      </c>
      <c r="D12" s="70" t="s">
        <v>130</v>
      </c>
    </row>
    <row r="13" spans="2:4" ht="25.5" x14ac:dyDescent="0.25">
      <c r="B13" s="64" t="s">
        <v>27</v>
      </c>
      <c r="C13" s="65" t="s">
        <v>131</v>
      </c>
      <c r="D13" s="69" t="s">
        <v>128</v>
      </c>
    </row>
    <row r="14" spans="2:4" ht="38.25" x14ac:dyDescent="0.25">
      <c r="B14" s="64" t="s">
        <v>111</v>
      </c>
      <c r="C14" s="65" t="s">
        <v>132</v>
      </c>
      <c r="D14" s="69" t="s">
        <v>133</v>
      </c>
    </row>
    <row r="15" spans="2:4" ht="30" x14ac:dyDescent="0.25">
      <c r="B15" s="64" t="s">
        <v>112</v>
      </c>
      <c r="C15" s="65" t="s">
        <v>134</v>
      </c>
      <c r="D15" s="71" t="s">
        <v>135</v>
      </c>
    </row>
    <row r="16" spans="2:4" ht="25.5" x14ac:dyDescent="0.25">
      <c r="B16" s="64" t="s">
        <v>113</v>
      </c>
      <c r="C16" s="65" t="s">
        <v>136</v>
      </c>
      <c r="D16" s="71" t="s">
        <v>137</v>
      </c>
    </row>
    <row r="17" spans="2:4" ht="23.25" customHeight="1" thickBot="1" x14ac:dyDescent="0.3">
      <c r="B17" s="72" t="s">
        <v>114</v>
      </c>
      <c r="C17" s="73" t="s">
        <v>138</v>
      </c>
      <c r="D17" s="74" t="s">
        <v>137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2026-03-24T21:26:10Z</cp:lastPrinted>
  <dcterms:created xsi:type="dcterms:W3CDTF">2019-11-05T19:27:23Z</dcterms:created>
  <dcterms:modified xsi:type="dcterms:W3CDTF">2026-09-11T15:56:54Z</dcterms:modified>
</cp:coreProperties>
</file>